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0835" windowHeight="1230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P29" i="1"/>
  <c r="P30"/>
  <c r="P31"/>
  <c r="P32"/>
  <c r="P33"/>
  <c r="P34"/>
  <c r="P35"/>
  <c r="P36"/>
  <c r="P37"/>
  <c r="P38"/>
  <c r="P39"/>
  <c r="P28"/>
  <c r="O29"/>
  <c r="O30"/>
  <c r="O31"/>
  <c r="O32"/>
  <c r="O33"/>
  <c r="O34"/>
  <c r="O35"/>
  <c r="O36"/>
  <c r="O37"/>
  <c r="O38"/>
  <c r="O39"/>
  <c r="O28"/>
  <c r="N27"/>
  <c r="N39"/>
  <c r="N38"/>
  <c r="N37"/>
  <c r="N36"/>
  <c r="N35"/>
  <c r="N34"/>
  <c r="N33"/>
  <c r="N32"/>
  <c r="N31"/>
  <c r="N30"/>
  <c r="N29"/>
  <c r="N28"/>
  <c r="O89"/>
  <c r="O78"/>
  <c r="O79"/>
  <c r="O80"/>
  <c r="O81"/>
  <c r="O82"/>
  <c r="O83"/>
  <c r="O84"/>
  <c r="O85"/>
  <c r="O86"/>
  <c r="O87"/>
  <c r="O88"/>
  <c r="O77"/>
  <c r="N64"/>
  <c r="N63"/>
  <c r="N62"/>
  <c r="N61"/>
  <c r="N60"/>
  <c r="N59"/>
  <c r="N58"/>
  <c r="N57"/>
  <c r="N56"/>
  <c r="N55"/>
  <c r="N54"/>
  <c r="N53"/>
  <c r="N52"/>
  <c r="N78"/>
  <c r="N79"/>
  <c r="N80"/>
  <c r="N81"/>
  <c r="N82"/>
  <c r="N83"/>
  <c r="N84"/>
  <c r="N85"/>
  <c r="N86"/>
  <c r="N87"/>
  <c r="N88"/>
  <c r="N89"/>
  <c r="N90"/>
  <c r="N77"/>
  <c r="I95"/>
  <c r="I90"/>
  <c r="I89"/>
  <c r="I88"/>
  <c r="I87"/>
  <c r="I86"/>
  <c r="I85"/>
  <c r="I84"/>
  <c r="I83"/>
  <c r="I82"/>
  <c r="I81"/>
  <c r="I80"/>
  <c r="I79"/>
  <c r="I78"/>
  <c r="I70"/>
  <c r="I65"/>
  <c r="J65" s="1"/>
  <c r="I64"/>
  <c r="J64" s="1"/>
  <c r="I63"/>
  <c r="J63" s="1"/>
  <c r="I62"/>
  <c r="J62" s="1"/>
  <c r="I61"/>
  <c r="J61" s="1"/>
  <c r="I60"/>
  <c r="J60" s="1"/>
  <c r="I59"/>
  <c r="J59" s="1"/>
  <c r="I58"/>
  <c r="J58" s="1"/>
  <c r="I57"/>
  <c r="J57" s="1"/>
  <c r="I56"/>
  <c r="J56" s="1"/>
  <c r="I55"/>
  <c r="J55" s="1"/>
  <c r="I54"/>
  <c r="J54" s="1"/>
  <c r="I53"/>
  <c r="J53" s="1"/>
  <c r="J67" s="1"/>
  <c r="J68" s="1"/>
  <c r="C95"/>
  <c r="C78"/>
  <c r="C79"/>
  <c r="C80"/>
  <c r="C81"/>
  <c r="C82"/>
  <c r="C83"/>
  <c r="C84"/>
  <c r="C85"/>
  <c r="C86"/>
  <c r="C87"/>
  <c r="C88"/>
  <c r="C89"/>
  <c r="C90"/>
  <c r="C70"/>
  <c r="C65" s="1"/>
  <c r="I45"/>
  <c r="I39"/>
  <c r="I38"/>
  <c r="I37"/>
  <c r="I36"/>
  <c r="I35"/>
  <c r="I34"/>
  <c r="I33"/>
  <c r="I32"/>
  <c r="I31"/>
  <c r="I30"/>
  <c r="I29"/>
  <c r="I28"/>
  <c r="C45"/>
  <c r="C29" s="1"/>
  <c r="D29" s="1"/>
  <c r="I20"/>
  <c r="I4" s="1"/>
  <c r="C20"/>
  <c r="C4" s="1"/>
  <c r="B92"/>
  <c r="B67"/>
  <c r="B42"/>
  <c r="B17"/>
  <c r="D90" l="1"/>
  <c r="D89"/>
  <c r="D88"/>
  <c r="D87"/>
  <c r="D86"/>
  <c r="D85"/>
  <c r="D84"/>
  <c r="D83"/>
  <c r="D82"/>
  <c r="D81"/>
  <c r="D80"/>
  <c r="D79"/>
  <c r="E90"/>
  <c r="E89"/>
  <c r="E88"/>
  <c r="E87"/>
  <c r="E86"/>
  <c r="E85"/>
  <c r="E84"/>
  <c r="E83"/>
  <c r="E82"/>
  <c r="E81"/>
  <c r="E80"/>
  <c r="E79"/>
  <c r="E65"/>
  <c r="D65"/>
  <c r="C53"/>
  <c r="C64"/>
  <c r="C63"/>
  <c r="C62"/>
  <c r="C61"/>
  <c r="C60"/>
  <c r="C59"/>
  <c r="C58"/>
  <c r="C57"/>
  <c r="C56"/>
  <c r="C55"/>
  <c r="C54"/>
  <c r="J78"/>
  <c r="J79"/>
  <c r="J80"/>
  <c r="J81"/>
  <c r="J82"/>
  <c r="J83"/>
  <c r="J84"/>
  <c r="J85"/>
  <c r="J86"/>
  <c r="J87"/>
  <c r="J88"/>
  <c r="J89"/>
  <c r="J90"/>
  <c r="C28"/>
  <c r="D28" s="1"/>
  <c r="C39"/>
  <c r="C38"/>
  <c r="C37"/>
  <c r="C36"/>
  <c r="C35"/>
  <c r="C34"/>
  <c r="C33"/>
  <c r="C32"/>
  <c r="C31"/>
  <c r="C30"/>
  <c r="J28"/>
  <c r="J29"/>
  <c r="J30"/>
  <c r="J31"/>
  <c r="J32"/>
  <c r="J33"/>
  <c r="J34"/>
  <c r="J35"/>
  <c r="J36"/>
  <c r="J37"/>
  <c r="J38"/>
  <c r="J39"/>
  <c r="E28"/>
  <c r="E29"/>
  <c r="I3"/>
  <c r="I14"/>
  <c r="I13"/>
  <c r="I12"/>
  <c r="I11"/>
  <c r="I10"/>
  <c r="I9"/>
  <c r="I8"/>
  <c r="I7"/>
  <c r="I6"/>
  <c r="I5"/>
  <c r="J4"/>
  <c r="J5"/>
  <c r="J6"/>
  <c r="J7"/>
  <c r="J8"/>
  <c r="J9"/>
  <c r="J10"/>
  <c r="J11"/>
  <c r="J12"/>
  <c r="J13"/>
  <c r="J14"/>
  <c r="F28"/>
  <c r="F29"/>
  <c r="E4"/>
  <c r="D4"/>
  <c r="C3"/>
  <c r="C14"/>
  <c r="C13"/>
  <c r="C12"/>
  <c r="C11"/>
  <c r="C10"/>
  <c r="C9"/>
  <c r="C8"/>
  <c r="C7"/>
  <c r="C6"/>
  <c r="C5"/>
  <c r="F79" l="1"/>
  <c r="F80"/>
  <c r="F81"/>
  <c r="F82"/>
  <c r="F83"/>
  <c r="F84"/>
  <c r="F85"/>
  <c r="F86"/>
  <c r="F87"/>
  <c r="F88"/>
  <c r="F89"/>
  <c r="F90"/>
  <c r="E54"/>
  <c r="D54"/>
  <c r="E55"/>
  <c r="D55"/>
  <c r="E56"/>
  <c r="D56"/>
  <c r="E57"/>
  <c r="D57"/>
  <c r="E58"/>
  <c r="D58"/>
  <c r="E59"/>
  <c r="D59"/>
  <c r="E60"/>
  <c r="D60"/>
  <c r="E61"/>
  <c r="D61"/>
  <c r="E62"/>
  <c r="D62"/>
  <c r="E63"/>
  <c r="D63"/>
  <c r="E64"/>
  <c r="D64"/>
  <c r="F65"/>
  <c r="J92"/>
  <c r="J93" s="1"/>
  <c r="K90"/>
  <c r="K89"/>
  <c r="K88"/>
  <c r="K87"/>
  <c r="K86"/>
  <c r="K85"/>
  <c r="K84"/>
  <c r="K83"/>
  <c r="K82"/>
  <c r="K81"/>
  <c r="K80"/>
  <c r="K79"/>
  <c r="K78"/>
  <c r="L78" s="1"/>
  <c r="K65"/>
  <c r="K64"/>
  <c r="K63"/>
  <c r="K62"/>
  <c r="K61"/>
  <c r="K60"/>
  <c r="K59"/>
  <c r="K58"/>
  <c r="K57"/>
  <c r="K56"/>
  <c r="K55"/>
  <c r="K54"/>
  <c r="K53"/>
  <c r="L53" s="1"/>
  <c r="J3"/>
  <c r="J17" s="1"/>
  <c r="J18" s="1"/>
  <c r="J42"/>
  <c r="J43" s="1"/>
  <c r="K39"/>
  <c r="K38"/>
  <c r="K37"/>
  <c r="K36"/>
  <c r="K35"/>
  <c r="K34"/>
  <c r="K33"/>
  <c r="K32"/>
  <c r="K31"/>
  <c r="K30"/>
  <c r="K29"/>
  <c r="K28"/>
  <c r="L28" s="1"/>
  <c r="D30"/>
  <c r="E30"/>
  <c r="D31"/>
  <c r="E31"/>
  <c r="D32"/>
  <c r="E32"/>
  <c r="D33"/>
  <c r="E33"/>
  <c r="D34"/>
  <c r="E34"/>
  <c r="D35"/>
  <c r="E35"/>
  <c r="D36"/>
  <c r="E36"/>
  <c r="D37"/>
  <c r="E37"/>
  <c r="D38"/>
  <c r="E38"/>
  <c r="D39"/>
  <c r="E39"/>
  <c r="D53"/>
  <c r="E53"/>
  <c r="D78"/>
  <c r="E78"/>
  <c r="F39"/>
  <c r="F38"/>
  <c r="F37"/>
  <c r="F36"/>
  <c r="F35"/>
  <c r="F34"/>
  <c r="F33"/>
  <c r="F32"/>
  <c r="F31"/>
  <c r="F30"/>
  <c r="F53"/>
  <c r="F78"/>
  <c r="K14"/>
  <c r="K13"/>
  <c r="K12"/>
  <c r="K11"/>
  <c r="K10"/>
  <c r="K9"/>
  <c r="K8"/>
  <c r="K7"/>
  <c r="K6"/>
  <c r="K5"/>
  <c r="K4"/>
  <c r="E5"/>
  <c r="D5"/>
  <c r="E6"/>
  <c r="D6"/>
  <c r="E7"/>
  <c r="D7"/>
  <c r="E8"/>
  <c r="D8"/>
  <c r="E9"/>
  <c r="D9"/>
  <c r="E10"/>
  <c r="D10"/>
  <c r="E11"/>
  <c r="D11"/>
  <c r="E12"/>
  <c r="D12"/>
  <c r="E13"/>
  <c r="D13"/>
  <c r="E14"/>
  <c r="D14"/>
  <c r="E3"/>
  <c r="D3"/>
  <c r="D17" s="1"/>
  <c r="F4"/>
  <c r="D92"/>
  <c r="D67"/>
  <c r="D42"/>
  <c r="F64" l="1"/>
  <c r="F63"/>
  <c r="F62"/>
  <c r="F61"/>
  <c r="F60"/>
  <c r="F59"/>
  <c r="F58"/>
  <c r="F57"/>
  <c r="F56"/>
  <c r="F55"/>
  <c r="F54"/>
  <c r="L79"/>
  <c r="M79" s="1"/>
  <c r="L80"/>
  <c r="M80" s="1"/>
  <c r="L81"/>
  <c r="M81" s="1"/>
  <c r="L82"/>
  <c r="M82" s="1"/>
  <c r="L83"/>
  <c r="M83" s="1"/>
  <c r="L84"/>
  <c r="M84" s="1"/>
  <c r="L85"/>
  <c r="M85" s="1"/>
  <c r="L86"/>
  <c r="M86" s="1"/>
  <c r="L87"/>
  <c r="M87" s="1"/>
  <c r="L88"/>
  <c r="M88" s="1"/>
  <c r="L89"/>
  <c r="M89" s="1"/>
  <c r="L90"/>
  <c r="M90" s="1"/>
  <c r="M78"/>
  <c r="M92" s="1"/>
  <c r="L54"/>
  <c r="M54" s="1"/>
  <c r="L55"/>
  <c r="M55" s="1"/>
  <c r="L56"/>
  <c r="M56" s="1"/>
  <c r="L57"/>
  <c r="M57" s="1"/>
  <c r="L58"/>
  <c r="M58" s="1"/>
  <c r="L59"/>
  <c r="M59" s="1"/>
  <c r="L60"/>
  <c r="M60" s="1"/>
  <c r="L61"/>
  <c r="M61" s="1"/>
  <c r="L62"/>
  <c r="M62" s="1"/>
  <c r="L63"/>
  <c r="M63" s="1"/>
  <c r="L64"/>
  <c r="M64" s="1"/>
  <c r="L65"/>
  <c r="M65" s="1"/>
  <c r="M53"/>
  <c r="M67" s="1"/>
  <c r="K3"/>
  <c r="L3" s="1"/>
  <c r="L29"/>
  <c r="M29" s="1"/>
  <c r="L30"/>
  <c r="M30" s="1"/>
  <c r="L31"/>
  <c r="M31" s="1"/>
  <c r="L32"/>
  <c r="M32" s="1"/>
  <c r="L33"/>
  <c r="M33" s="1"/>
  <c r="L34"/>
  <c r="M34" s="1"/>
  <c r="L35"/>
  <c r="M35" s="1"/>
  <c r="L36"/>
  <c r="M36" s="1"/>
  <c r="L37"/>
  <c r="M37" s="1"/>
  <c r="L38"/>
  <c r="M38" s="1"/>
  <c r="L39"/>
  <c r="M39" s="1"/>
  <c r="M28"/>
  <c r="M42" s="1"/>
  <c r="E92"/>
  <c r="E93" s="1"/>
  <c r="G78" s="1"/>
  <c r="E67"/>
  <c r="E68" s="1"/>
  <c r="E42"/>
  <c r="E43" s="1"/>
  <c r="G28" s="1"/>
  <c r="L4"/>
  <c r="M4" s="1"/>
  <c r="L5"/>
  <c r="M5" s="1"/>
  <c r="L6"/>
  <c r="M6" s="1"/>
  <c r="L7"/>
  <c r="M7" s="1"/>
  <c r="L8"/>
  <c r="M8" s="1"/>
  <c r="L9"/>
  <c r="M9" s="1"/>
  <c r="L10"/>
  <c r="M10" s="1"/>
  <c r="L11"/>
  <c r="M11" s="1"/>
  <c r="L12"/>
  <c r="M12" s="1"/>
  <c r="L13"/>
  <c r="M13" s="1"/>
  <c r="L14"/>
  <c r="M14" s="1"/>
  <c r="M3"/>
  <c r="M17" s="1"/>
  <c r="E17"/>
  <c r="E18" s="1"/>
  <c r="F3"/>
  <c r="F14"/>
  <c r="F13"/>
  <c r="F12"/>
  <c r="F11"/>
  <c r="F10"/>
  <c r="F9"/>
  <c r="F8"/>
  <c r="F7"/>
  <c r="F6"/>
  <c r="F5"/>
  <c r="G5" s="1"/>
  <c r="H5" s="1"/>
  <c r="G79" l="1"/>
  <c r="H79" s="1"/>
  <c r="G80"/>
  <c r="H80" s="1"/>
  <c r="G81"/>
  <c r="H81" s="1"/>
  <c r="G82"/>
  <c r="H82" s="1"/>
  <c r="G83"/>
  <c r="H83" s="1"/>
  <c r="G84"/>
  <c r="H84" s="1"/>
  <c r="G85"/>
  <c r="H85" s="1"/>
  <c r="G86"/>
  <c r="H86" s="1"/>
  <c r="G87"/>
  <c r="H87" s="1"/>
  <c r="G88"/>
  <c r="H88" s="1"/>
  <c r="G89"/>
  <c r="H89" s="1"/>
  <c r="G90"/>
  <c r="H90" s="1"/>
  <c r="G54"/>
  <c r="H54" s="1"/>
  <c r="G55"/>
  <c r="H55" s="1"/>
  <c r="G56"/>
  <c r="H56" s="1"/>
  <c r="G57"/>
  <c r="H57" s="1"/>
  <c r="G58"/>
  <c r="H58" s="1"/>
  <c r="G59"/>
  <c r="H59" s="1"/>
  <c r="G60"/>
  <c r="H60" s="1"/>
  <c r="G61"/>
  <c r="H61" s="1"/>
  <c r="G62"/>
  <c r="H62" s="1"/>
  <c r="G63"/>
  <c r="H63" s="1"/>
  <c r="G64"/>
  <c r="H64" s="1"/>
  <c r="G65"/>
  <c r="H65" s="1"/>
  <c r="G53"/>
  <c r="L92"/>
  <c r="L67"/>
  <c r="L42"/>
  <c r="H53"/>
  <c r="H28"/>
  <c r="G29"/>
  <c r="H29" s="1"/>
  <c r="G39"/>
  <c r="H39" s="1"/>
  <c r="G38"/>
  <c r="H38" s="1"/>
  <c r="G37"/>
  <c r="H37" s="1"/>
  <c r="G36"/>
  <c r="H36" s="1"/>
  <c r="G35"/>
  <c r="H35" s="1"/>
  <c r="G34"/>
  <c r="H34" s="1"/>
  <c r="G33"/>
  <c r="H33" s="1"/>
  <c r="G32"/>
  <c r="H32" s="1"/>
  <c r="G31"/>
  <c r="H31" s="1"/>
  <c r="G30"/>
  <c r="H30" s="1"/>
  <c r="L17"/>
  <c r="G6"/>
  <c r="H6" s="1"/>
  <c r="G7"/>
  <c r="H7" s="1"/>
  <c r="G8"/>
  <c r="H8" s="1"/>
  <c r="G9"/>
  <c r="H9" s="1"/>
  <c r="G10"/>
  <c r="H10" s="1"/>
  <c r="G11"/>
  <c r="H11" s="1"/>
  <c r="G12"/>
  <c r="H12" s="1"/>
  <c r="G13"/>
  <c r="H13" s="1"/>
  <c r="G14"/>
  <c r="H14" s="1"/>
  <c r="G3"/>
  <c r="G4"/>
  <c r="H4" s="1"/>
  <c r="G92" l="1"/>
  <c r="H78"/>
  <c r="H92" s="1"/>
  <c r="G42"/>
  <c r="H42"/>
  <c r="H67"/>
  <c r="G67"/>
  <c r="H3"/>
  <c r="H17" s="1"/>
  <c r="G17"/>
</calcChain>
</file>

<file path=xl/sharedStrings.xml><?xml version="1.0" encoding="utf-8"?>
<sst xmlns="http://schemas.openxmlformats.org/spreadsheetml/2006/main" count="120" uniqueCount="39">
  <si>
    <t>Canada</t>
  </si>
  <si>
    <t>Newfoundland/Labrador</t>
  </si>
  <si>
    <t>Prince Edward Island</t>
  </si>
  <si>
    <t>Nova Scotia</t>
  </si>
  <si>
    <t>New Brunswick</t>
  </si>
  <si>
    <t>Quebec</t>
  </si>
  <si>
    <t>Ontario</t>
  </si>
  <si>
    <t>Manitoba</t>
  </si>
  <si>
    <t>Saskatchewan</t>
  </si>
  <si>
    <t>Alberta</t>
  </si>
  <si>
    <t>British Columbia</t>
  </si>
  <si>
    <t>Yukon T.</t>
  </si>
  <si>
    <t>Northwest T.</t>
  </si>
  <si>
    <t>Totals</t>
  </si>
  <si>
    <t>Seats overall</t>
  </si>
  <si>
    <t>Standard divisor</t>
  </si>
  <si>
    <t>1991 rounded quota</t>
  </si>
  <si>
    <t>1996 rounded quota</t>
  </si>
  <si>
    <t>2001 rounded quota</t>
  </si>
  <si>
    <t>2006 rounded quota</t>
  </si>
  <si>
    <t>1991 Lower Quota</t>
  </si>
  <si>
    <t>Fractional part</t>
  </si>
  <si>
    <t>additional seats</t>
  </si>
  <si>
    <t>Apportionment</t>
  </si>
  <si>
    <t xml:space="preserve">1991 Quota </t>
  </si>
  <si>
    <t>1996 Quota</t>
  </si>
  <si>
    <t>2001 Quota</t>
  </si>
  <si>
    <t>2006 Quota</t>
  </si>
  <si>
    <t>2006 Lower Quota</t>
  </si>
  <si>
    <t>1996 Lower Quota</t>
  </si>
  <si>
    <t>2001 Lower Quota</t>
  </si>
  <si>
    <t>2001-2006 population increase</t>
  </si>
  <si>
    <t>1996-2001 population increase</t>
  </si>
  <si>
    <t>in NT</t>
  </si>
  <si>
    <t>1991-2006 population increase</t>
  </si>
  <si>
    <t>1991-1996 population increase</t>
  </si>
  <si>
    <t>Population</t>
  </si>
  <si>
    <t>Seats</t>
  </si>
  <si>
    <t>Nunavut T.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</si>
</sst>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3" borderId="0" xfId="0" applyFill="1" applyAlignment="1">
      <alignment wrapText="1"/>
    </xf>
    <xf numFmtId="0" fontId="0" fillId="3" borderId="0" xfId="0" applyFill="1"/>
    <xf numFmtId="0" fontId="0" fillId="4" borderId="0" xfId="0" applyFill="1" applyAlignment="1">
      <alignment wrapText="1"/>
    </xf>
    <xf numFmtId="0" fontId="0" fillId="4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5"/>
  <sheetViews>
    <sheetView tabSelected="1" topLeftCell="A64" workbookViewId="0">
      <selection activeCell="A90" sqref="A90"/>
    </sheetView>
  </sheetViews>
  <sheetFormatPr defaultRowHeight="15"/>
  <cols>
    <col min="1" max="1" width="23.28515625" bestFit="1" customWidth="1"/>
    <col min="8" max="8" width="9.140625" style="4"/>
    <col min="13" max="13" width="9.140625" style="6"/>
  </cols>
  <sheetData>
    <row r="1" spans="1:13" s="1" customFormat="1" ht="45">
      <c r="B1" s="1">
        <v>1991</v>
      </c>
      <c r="C1" s="1" t="s">
        <v>24</v>
      </c>
      <c r="D1" s="1" t="s">
        <v>16</v>
      </c>
      <c r="E1" s="1" t="s">
        <v>20</v>
      </c>
      <c r="F1" s="1" t="s">
        <v>21</v>
      </c>
      <c r="G1" s="1" t="s">
        <v>22</v>
      </c>
      <c r="H1" s="3" t="s">
        <v>23</v>
      </c>
      <c r="I1" s="1" t="s">
        <v>24</v>
      </c>
      <c r="J1" s="1" t="s">
        <v>20</v>
      </c>
      <c r="K1" s="1" t="s">
        <v>21</v>
      </c>
      <c r="L1" s="1" t="s">
        <v>22</v>
      </c>
      <c r="M1" s="5" t="s">
        <v>23</v>
      </c>
    </row>
    <row r="2" spans="1:13" s="2" customFormat="1">
      <c r="A2" s="2" t="s">
        <v>0</v>
      </c>
      <c r="B2" s="2">
        <v>27296859</v>
      </c>
      <c r="H2" s="4"/>
      <c r="M2" s="6"/>
    </row>
    <row r="3" spans="1:13">
      <c r="A3" t="s">
        <v>1</v>
      </c>
      <c r="B3">
        <v>568474</v>
      </c>
      <c r="C3">
        <f>B3/C$20</f>
        <v>5.8728247085131668</v>
      </c>
      <c r="D3">
        <f>ROUND(C3,0)</f>
        <v>6</v>
      </c>
      <c r="E3">
        <f>FLOOR(C3,1)</f>
        <v>5</v>
      </c>
      <c r="F3">
        <f>C3-E3</f>
        <v>0.87282470851316685</v>
      </c>
      <c r="G3">
        <f>IF(RANK(F3,F$3:F$14)&lt;=E$18,1,"")</f>
        <v>1</v>
      </c>
      <c r="H3" s="4">
        <f>SUM(E3,G3)</f>
        <v>6</v>
      </c>
      <c r="I3">
        <f>$B3/I$20</f>
        <v>5.8936503280469008</v>
      </c>
      <c r="J3">
        <f>FLOOR(I3,1)</f>
        <v>5</v>
      </c>
      <c r="K3">
        <f>I3-J3</f>
        <v>0.89365032804690081</v>
      </c>
      <c r="L3">
        <f>IF(RANK(K3,K$3:K$14)&lt;=J$18,1,"")</f>
        <v>1</v>
      </c>
      <c r="M3" s="6">
        <f>SUM(J3,L3)</f>
        <v>6</v>
      </c>
    </row>
    <row r="4" spans="1:13">
      <c r="A4" t="s">
        <v>2</v>
      </c>
      <c r="B4">
        <v>129765</v>
      </c>
      <c r="C4">
        <f>B4/C$20</f>
        <v>1.3405839111379079</v>
      </c>
      <c r="D4">
        <f t="shared" ref="D4:D14" si="0">ROUND(C4,0)</f>
        <v>1</v>
      </c>
      <c r="E4">
        <f>FLOOR(C4,1)</f>
        <v>1</v>
      </c>
      <c r="F4">
        <f>C4-E4</f>
        <v>0.34058391113790787</v>
      </c>
      <c r="G4">
        <f t="shared" ref="G4:G14" si="1">IF(RANK(F4,F$3:F$14)&lt;=E$18,1,"")</f>
        <v>1</v>
      </c>
      <c r="H4" s="4">
        <f t="shared" ref="H4:H14" si="2">SUM(E4,G4)</f>
        <v>2</v>
      </c>
      <c r="I4">
        <f t="shared" ref="I4:I14" si="3">$B4/I$20</f>
        <v>1.3453377547944252</v>
      </c>
      <c r="J4">
        <f>FLOOR(I4,1)</f>
        <v>1</v>
      </c>
      <c r="K4">
        <f>I4-J4</f>
        <v>0.34533775479442519</v>
      </c>
      <c r="L4" t="str">
        <f t="shared" ref="L4:L14" si="4">IF(RANK(K4,K$3:K$14)&lt;=J$18,1,"")</f>
        <v/>
      </c>
      <c r="M4" s="6">
        <f t="shared" ref="M4:M14" si="5">SUM(J4,L4)</f>
        <v>1</v>
      </c>
    </row>
    <row r="5" spans="1:13">
      <c r="A5" t="s">
        <v>3</v>
      </c>
      <c r="B5">
        <v>899942</v>
      </c>
      <c r="C5">
        <f>B5/C$20</f>
        <v>9.297173861651995</v>
      </c>
      <c r="D5">
        <f t="shared" si="0"/>
        <v>9</v>
      </c>
      <c r="E5">
        <f>FLOOR(C5,1)</f>
        <v>9</v>
      </c>
      <c r="F5">
        <f>C5-E5</f>
        <v>0.297173861651995</v>
      </c>
      <c r="G5" t="str">
        <f t="shared" si="1"/>
        <v/>
      </c>
      <c r="H5" s="4">
        <f t="shared" si="2"/>
        <v>9</v>
      </c>
      <c r="I5">
        <f t="shared" si="3"/>
        <v>9.3301425632890584</v>
      </c>
      <c r="J5">
        <f>FLOOR(I5,1)</f>
        <v>9</v>
      </c>
      <c r="K5">
        <f>I5-J5</f>
        <v>0.33014256328905844</v>
      </c>
      <c r="L5" t="str">
        <f t="shared" si="4"/>
        <v/>
      </c>
      <c r="M5" s="6">
        <f t="shared" si="5"/>
        <v>9</v>
      </c>
    </row>
    <row r="6" spans="1:13">
      <c r="A6" t="s">
        <v>4</v>
      </c>
      <c r="B6">
        <v>723900</v>
      </c>
      <c r="C6">
        <f>B6/C$20</f>
        <v>7.4785087910664005</v>
      </c>
      <c r="D6">
        <f t="shared" si="0"/>
        <v>7</v>
      </c>
      <c r="E6">
        <f>FLOOR(C6,1)</f>
        <v>7</v>
      </c>
      <c r="F6">
        <f>C6-E6</f>
        <v>0.47850879106640054</v>
      </c>
      <c r="G6">
        <f t="shared" si="1"/>
        <v>1</v>
      </c>
      <c r="H6" s="4">
        <f t="shared" si="2"/>
        <v>8</v>
      </c>
      <c r="I6">
        <f t="shared" si="3"/>
        <v>7.505028325786494</v>
      </c>
      <c r="J6">
        <f>FLOOR(I6,1)</f>
        <v>7</v>
      </c>
      <c r="K6">
        <f>I6-J6</f>
        <v>0.50502832578649404</v>
      </c>
      <c r="L6">
        <f t="shared" si="4"/>
        <v>1</v>
      </c>
      <c r="M6" s="6">
        <f t="shared" si="5"/>
        <v>8</v>
      </c>
    </row>
    <row r="7" spans="1:13">
      <c r="A7" t="s">
        <v>5</v>
      </c>
      <c r="B7">
        <v>6895963</v>
      </c>
      <c r="C7">
        <f>B7/C$20</f>
        <v>71.241221050378002</v>
      </c>
      <c r="D7">
        <f t="shared" si="0"/>
        <v>71</v>
      </c>
      <c r="E7">
        <f>FLOOR(C7,1)</f>
        <v>71</v>
      </c>
      <c r="F7">
        <f>C7-E7</f>
        <v>0.24122105037800168</v>
      </c>
      <c r="G7" t="str">
        <f t="shared" si="1"/>
        <v/>
      </c>
      <c r="H7" s="4">
        <f t="shared" si="2"/>
        <v>71</v>
      </c>
      <c r="I7">
        <f t="shared" si="3"/>
        <v>71.493849493819042</v>
      </c>
      <c r="J7">
        <f>FLOOR(I7,1)</f>
        <v>71</v>
      </c>
      <c r="K7">
        <f>I7-J7</f>
        <v>0.49384949381904164</v>
      </c>
      <c r="L7">
        <f t="shared" si="4"/>
        <v>1</v>
      </c>
      <c r="M7" s="6">
        <f t="shared" si="5"/>
        <v>72</v>
      </c>
    </row>
    <row r="8" spans="1:13">
      <c r="A8" t="s">
        <v>6</v>
      </c>
      <c r="B8">
        <v>10084885</v>
      </c>
      <c r="C8">
        <f>B8/C$20</f>
        <v>104.1855244224253</v>
      </c>
      <c r="D8">
        <f t="shared" si="0"/>
        <v>104</v>
      </c>
      <c r="E8">
        <f>FLOOR(C8,1)</f>
        <v>104</v>
      </c>
      <c r="F8">
        <f>C8-E8</f>
        <v>0.18552442242530276</v>
      </c>
      <c r="G8" t="str">
        <f t="shared" si="1"/>
        <v/>
      </c>
      <c r="H8" s="4">
        <f t="shared" si="2"/>
        <v>104</v>
      </c>
      <c r="I8">
        <f t="shared" si="3"/>
        <v>104.55497663668922</v>
      </c>
      <c r="J8">
        <f>FLOOR(I8,1)</f>
        <v>104</v>
      </c>
      <c r="K8">
        <f>I8-J8</f>
        <v>0.55497663668921859</v>
      </c>
      <c r="L8">
        <f t="shared" si="4"/>
        <v>1</v>
      </c>
      <c r="M8" s="6">
        <f t="shared" si="5"/>
        <v>105</v>
      </c>
    </row>
    <row r="9" spans="1:13">
      <c r="A9" t="s">
        <v>7</v>
      </c>
      <c r="B9">
        <v>1091942</v>
      </c>
      <c r="C9">
        <f>B9/C$20</f>
        <v>11.280698779299113</v>
      </c>
      <c r="D9">
        <f t="shared" si="0"/>
        <v>11</v>
      </c>
      <c r="E9">
        <f>FLOOR(C9,1)</f>
        <v>11</v>
      </c>
      <c r="F9">
        <f>C9-E9</f>
        <v>0.28069877929911335</v>
      </c>
      <c r="G9" t="str">
        <f t="shared" si="1"/>
        <v/>
      </c>
      <c r="H9" s="4">
        <f t="shared" si="2"/>
        <v>11</v>
      </c>
      <c r="I9">
        <f t="shared" si="3"/>
        <v>11.32070125723989</v>
      </c>
      <c r="J9">
        <f>FLOOR(I9,1)</f>
        <v>11</v>
      </c>
      <c r="K9">
        <f>I9-J9</f>
        <v>0.32070125723988951</v>
      </c>
      <c r="L9" t="str">
        <f t="shared" si="4"/>
        <v/>
      </c>
      <c r="M9" s="6">
        <f t="shared" si="5"/>
        <v>11</v>
      </c>
    </row>
    <row r="10" spans="1:13">
      <c r="A10" t="s">
        <v>8</v>
      </c>
      <c r="B10">
        <v>988928</v>
      </c>
      <c r="C10">
        <f>B10/C$20</f>
        <v>10.216475675827757</v>
      </c>
      <c r="D10">
        <f t="shared" si="0"/>
        <v>10</v>
      </c>
      <c r="E10">
        <f>FLOOR(C10,1)</f>
        <v>10</v>
      </c>
      <c r="F10">
        <f>C10-E10</f>
        <v>0.21647567582775729</v>
      </c>
      <c r="G10" t="str">
        <f t="shared" si="1"/>
        <v/>
      </c>
      <c r="H10" s="4">
        <f t="shared" si="2"/>
        <v>10</v>
      </c>
      <c r="I10">
        <f t="shared" si="3"/>
        <v>10.252704312976082</v>
      </c>
      <c r="J10">
        <f>FLOOR(I10,1)</f>
        <v>10</v>
      </c>
      <c r="K10">
        <f>I10-J10</f>
        <v>0.25270431297608198</v>
      </c>
      <c r="L10" t="str">
        <f t="shared" si="4"/>
        <v/>
      </c>
      <c r="M10" s="6">
        <f t="shared" si="5"/>
        <v>10</v>
      </c>
    </row>
    <row r="11" spans="1:13">
      <c r="A11" t="s">
        <v>9</v>
      </c>
      <c r="B11">
        <v>2545553</v>
      </c>
      <c r="C11">
        <f>B11/C$20</f>
        <v>26.29774898276758</v>
      </c>
      <c r="D11">
        <f t="shared" si="0"/>
        <v>26</v>
      </c>
      <c r="E11">
        <f>FLOOR(C11,1)</f>
        <v>26</v>
      </c>
      <c r="F11">
        <f>C11-E11</f>
        <v>0.29774898276757966</v>
      </c>
      <c r="G11" t="str">
        <f t="shared" si="1"/>
        <v/>
      </c>
      <c r="H11" s="4">
        <f t="shared" si="2"/>
        <v>26</v>
      </c>
      <c r="I11">
        <f t="shared" si="3"/>
        <v>26.391003411784482</v>
      </c>
      <c r="J11">
        <f>FLOOR(I11,1)</f>
        <v>26</v>
      </c>
      <c r="K11">
        <f>I11-J11</f>
        <v>0.39100341178448161</v>
      </c>
      <c r="L11" t="str">
        <f t="shared" si="4"/>
        <v/>
      </c>
      <c r="M11" s="6">
        <f t="shared" si="5"/>
        <v>26</v>
      </c>
    </row>
    <row r="12" spans="1:13">
      <c r="A12" t="s">
        <v>10</v>
      </c>
      <c r="B12">
        <v>3282061</v>
      </c>
      <c r="C12">
        <f>B12/C$20</f>
        <v>33.906509243426143</v>
      </c>
      <c r="D12">
        <f t="shared" si="0"/>
        <v>34</v>
      </c>
      <c r="E12">
        <f>FLOOR(C12,1)</f>
        <v>33</v>
      </c>
      <c r="F12">
        <f>C12-E12</f>
        <v>0.90650924342614303</v>
      </c>
      <c r="G12">
        <f t="shared" si="1"/>
        <v>1</v>
      </c>
      <c r="H12" s="4">
        <f t="shared" si="2"/>
        <v>34</v>
      </c>
      <c r="I12">
        <f t="shared" si="3"/>
        <v>34.026745091807079</v>
      </c>
      <c r="J12">
        <f>FLOOR(I12,1)</f>
        <v>34</v>
      </c>
      <c r="K12">
        <f>I12-J12</f>
        <v>2.6745091807079291E-2</v>
      </c>
      <c r="L12" t="str">
        <f t="shared" si="4"/>
        <v/>
      </c>
      <c r="M12" s="6">
        <f t="shared" si="5"/>
        <v>34</v>
      </c>
    </row>
    <row r="13" spans="1:13">
      <c r="A13" t="s">
        <v>11</v>
      </c>
      <c r="B13">
        <v>27797</v>
      </c>
      <c r="C13">
        <f>B13/C$20</f>
        <v>0.28716688612415076</v>
      </c>
      <c r="D13">
        <f t="shared" si="0"/>
        <v>0</v>
      </c>
      <c r="E13">
        <f>FLOOR(C13,1)</f>
        <v>0</v>
      </c>
      <c r="F13">
        <f>C13-E13</f>
        <v>0.28716688612415076</v>
      </c>
      <c r="G13" t="str">
        <f t="shared" si="1"/>
        <v/>
      </c>
      <c r="H13" s="4">
        <f t="shared" si="2"/>
        <v>0</v>
      </c>
      <c r="I13">
        <f t="shared" si="3"/>
        <v>0.28818520841537115</v>
      </c>
      <c r="J13">
        <f>FLOOR(I13,1)</f>
        <v>0</v>
      </c>
      <c r="K13">
        <f>I13-J13</f>
        <v>0.28818520841537115</v>
      </c>
      <c r="L13" t="str">
        <f t="shared" si="4"/>
        <v/>
      </c>
      <c r="M13" s="6">
        <f t="shared" si="5"/>
        <v>0</v>
      </c>
    </row>
    <row r="14" spans="1:13">
      <c r="A14" t="s">
        <v>12</v>
      </c>
      <c r="B14">
        <v>57649</v>
      </c>
      <c r="C14">
        <f>B14/C$20</f>
        <v>0.59556368738249332</v>
      </c>
      <c r="D14">
        <f t="shared" si="0"/>
        <v>1</v>
      </c>
      <c r="E14">
        <f>FLOOR(C14,1)</f>
        <v>0</v>
      </c>
      <c r="F14">
        <f>C14-E14</f>
        <v>0.59556368738249332</v>
      </c>
      <c r="G14">
        <f t="shared" si="1"/>
        <v>1</v>
      </c>
      <c r="H14" s="4">
        <f t="shared" si="2"/>
        <v>1</v>
      </c>
      <c r="I14">
        <f t="shared" si="3"/>
        <v>0.59767561535193481</v>
      </c>
      <c r="J14">
        <f>FLOOR(I14,1)</f>
        <v>0</v>
      </c>
      <c r="K14">
        <f>I14-J14</f>
        <v>0.59767561535193481</v>
      </c>
      <c r="L14">
        <f t="shared" si="4"/>
        <v>1</v>
      </c>
      <c r="M14" s="6">
        <f t="shared" si="5"/>
        <v>1</v>
      </c>
    </row>
    <row r="15" spans="1:13">
      <c r="A15" t="s">
        <v>38</v>
      </c>
    </row>
    <row r="17" spans="1:16">
      <c r="A17" t="s">
        <v>13</v>
      </c>
      <c r="B17">
        <f>SUM(B3:B15)</f>
        <v>27296859</v>
      </c>
      <c r="D17">
        <f>SUM(D3:D14)</f>
        <v>280</v>
      </c>
      <c r="E17">
        <f t="shared" ref="E17" si="6">SUM(E3:E14)</f>
        <v>277</v>
      </c>
      <c r="G17">
        <f>SUM(E3:E14,G3:G14)</f>
        <v>282</v>
      </c>
      <c r="H17" s="4">
        <f t="shared" ref="H17" si="7">SUM(H3:H14)</f>
        <v>282</v>
      </c>
      <c r="J17">
        <f>SUM(J3:J14)</f>
        <v>278</v>
      </c>
      <c r="L17">
        <f>SUM(J3:J14,L3:L14)</f>
        <v>283</v>
      </c>
      <c r="M17" s="6">
        <f t="shared" ref="M17" si="8">SUM(M3:M14)</f>
        <v>283</v>
      </c>
    </row>
    <row r="18" spans="1:16">
      <c r="E18">
        <f>C19-E17</f>
        <v>5</v>
      </c>
      <c r="J18">
        <f>I19-J17</f>
        <v>5</v>
      </c>
    </row>
    <row r="19" spans="1:16">
      <c r="A19" t="s">
        <v>14</v>
      </c>
      <c r="C19">
        <v>282</v>
      </c>
      <c r="I19">
        <v>283</v>
      </c>
    </row>
    <row r="20" spans="1:16">
      <c r="A20" t="s">
        <v>15</v>
      </c>
      <c r="C20">
        <f>B2/C19</f>
        <v>96797.372340425529</v>
      </c>
      <c r="I20">
        <f>$B2/I19</f>
        <v>96455.332155477037</v>
      </c>
    </row>
    <row r="26" spans="1:16" ht="75">
      <c r="A26" s="1"/>
      <c r="B26" s="1">
        <v>1996</v>
      </c>
      <c r="C26" s="1" t="s">
        <v>25</v>
      </c>
      <c r="D26" s="1" t="s">
        <v>17</v>
      </c>
      <c r="E26" s="1" t="s">
        <v>29</v>
      </c>
      <c r="F26" s="1" t="s">
        <v>21</v>
      </c>
      <c r="G26" s="1" t="s">
        <v>22</v>
      </c>
      <c r="H26" s="3" t="s">
        <v>23</v>
      </c>
      <c r="I26" s="1" t="s">
        <v>25</v>
      </c>
      <c r="J26" s="1" t="s">
        <v>29</v>
      </c>
      <c r="K26" s="1" t="s">
        <v>21</v>
      </c>
      <c r="L26" s="1" t="s">
        <v>22</v>
      </c>
      <c r="M26" s="5" t="s">
        <v>23</v>
      </c>
      <c r="N26" s="1" t="s">
        <v>35</v>
      </c>
      <c r="O26" s="1" t="s">
        <v>36</v>
      </c>
      <c r="P26" s="1" t="s">
        <v>37</v>
      </c>
    </row>
    <row r="27" spans="1:16">
      <c r="A27" s="2" t="s">
        <v>0</v>
      </c>
      <c r="B27" s="2">
        <v>28846761</v>
      </c>
      <c r="C27" s="2"/>
      <c r="D27" s="2"/>
      <c r="E27" s="2"/>
      <c r="F27" s="2"/>
      <c r="G27" s="2"/>
      <c r="I27" s="2"/>
      <c r="J27" s="2"/>
      <c r="K27" s="2"/>
      <c r="L27" s="2"/>
      <c r="N27">
        <f>($B27-$B2)/$B2*100</f>
        <v>5.6779499795196218</v>
      </c>
    </row>
    <row r="28" spans="1:16">
      <c r="A28" t="s">
        <v>1</v>
      </c>
      <c r="B28">
        <v>551792</v>
      </c>
      <c r="C28">
        <f>$B28/C$45</f>
        <v>5.3942050547720068</v>
      </c>
      <c r="D28">
        <f>ROUND(C28,0)</f>
        <v>5</v>
      </c>
      <c r="E28">
        <f>FLOOR(C28,1)</f>
        <v>5</v>
      </c>
      <c r="F28">
        <f>C28-E28</f>
        <v>0.39420505477200685</v>
      </c>
      <c r="G28" t="str">
        <f>IF(RANK(F28,F$28:F$39)&lt;=E$43,1,"")</f>
        <v/>
      </c>
      <c r="H28" s="4">
        <f>SUM(E28,G28)</f>
        <v>5</v>
      </c>
      <c r="I28">
        <f>$B28/I$45</f>
        <v>5.4133334414910568</v>
      </c>
      <c r="J28">
        <f>FLOOR(I28,1)</f>
        <v>5</v>
      </c>
      <c r="K28">
        <f>I28-J28</f>
        <v>0.41333344149105677</v>
      </c>
      <c r="L28" t="str">
        <f>IF(RANK(K28,K$28:K$39)&lt;=J$43,1,"")</f>
        <v/>
      </c>
      <c r="M28" s="6">
        <f>SUM(J28,L28)</f>
        <v>5</v>
      </c>
      <c r="N28">
        <f t="shared" ref="N28:N39" si="9">($B28-$B3)/$B3*100</f>
        <v>-2.93452295091772</v>
      </c>
      <c r="O28">
        <f>$B28-$B3</f>
        <v>-16682</v>
      </c>
      <c r="P28">
        <f>$H28-$H3</f>
        <v>-1</v>
      </c>
    </row>
    <row r="29" spans="1:16">
      <c r="A29" t="s">
        <v>2</v>
      </c>
      <c r="B29">
        <v>134557</v>
      </c>
      <c r="C29">
        <f t="shared" ref="C29:C39" si="10">$B29/C$45</f>
        <v>1.3154015454282717</v>
      </c>
      <c r="D29">
        <f>ROUND(C29,0)</f>
        <v>1</v>
      </c>
      <c r="E29">
        <f>FLOOR(C29,1)</f>
        <v>1</v>
      </c>
      <c r="F29">
        <f>C29-E29</f>
        <v>0.3154015454282717</v>
      </c>
      <c r="G29" t="str">
        <f t="shared" ref="G29:G39" si="11">IF(RANK(F29,F$28:F$39)&lt;=E$43,1,"")</f>
        <v/>
      </c>
      <c r="H29" s="4">
        <f t="shared" ref="H29:H39" si="12">SUM(E29,G29)</f>
        <v>1</v>
      </c>
      <c r="I29">
        <f t="shared" ref="I29:I39" si="13">$B29/I$45</f>
        <v>1.320066089915606</v>
      </c>
      <c r="J29">
        <f>FLOOR(I29,1)</f>
        <v>1</v>
      </c>
      <c r="K29">
        <f>I29-J29</f>
        <v>0.32006608991560603</v>
      </c>
      <c r="L29" t="str">
        <f t="shared" ref="L29:L39" si="14">IF(RANK(K29,K$28:K$39)&lt;=J$43,1,"")</f>
        <v/>
      </c>
      <c r="M29" s="6">
        <f t="shared" ref="M29:M39" si="15">SUM(J29,L29)</f>
        <v>1</v>
      </c>
      <c r="N29">
        <f t="shared" si="9"/>
        <v>3.6928293453550651</v>
      </c>
      <c r="O29">
        <f t="shared" ref="O29:O39" si="16">$B29-$B4</f>
        <v>4792</v>
      </c>
      <c r="P29">
        <f t="shared" ref="P29:P39" si="17">$H29-$H4</f>
        <v>-1</v>
      </c>
    </row>
    <row r="30" spans="1:16">
      <c r="A30" t="s">
        <v>3</v>
      </c>
      <c r="B30">
        <v>909282</v>
      </c>
      <c r="C30">
        <f t="shared" si="10"/>
        <v>8.8889537373017369</v>
      </c>
      <c r="D30">
        <f>ROUND(C30,0)</f>
        <v>9</v>
      </c>
      <c r="E30">
        <f>FLOOR(C30,1)</f>
        <v>8</v>
      </c>
      <c r="F30">
        <f>C30-E30</f>
        <v>0.88895373730173688</v>
      </c>
      <c r="G30">
        <f t="shared" si="11"/>
        <v>1</v>
      </c>
      <c r="H30" s="4">
        <f t="shared" si="12"/>
        <v>9</v>
      </c>
      <c r="I30">
        <f t="shared" si="13"/>
        <v>8.9204748498453608</v>
      </c>
      <c r="J30">
        <f>FLOOR(I30,1)</f>
        <v>8</v>
      </c>
      <c r="K30">
        <f>I30-J30</f>
        <v>0.92047484984536077</v>
      </c>
      <c r="L30">
        <f t="shared" si="14"/>
        <v>1</v>
      </c>
      <c r="M30" s="6">
        <f t="shared" si="15"/>
        <v>9</v>
      </c>
      <c r="N30">
        <f t="shared" si="9"/>
        <v>1.037844661100382</v>
      </c>
      <c r="O30">
        <f t="shared" si="16"/>
        <v>9340</v>
      </c>
      <c r="P30">
        <f t="shared" si="17"/>
        <v>0</v>
      </c>
    </row>
    <row r="31" spans="1:16">
      <c r="A31" t="s">
        <v>4</v>
      </c>
      <c r="B31">
        <v>738133</v>
      </c>
      <c r="C31">
        <f t="shared" si="10"/>
        <v>7.2158363290769456</v>
      </c>
      <c r="D31">
        <f>ROUND(C31,0)</f>
        <v>7</v>
      </c>
      <c r="E31">
        <f>FLOOR(C31,1)</f>
        <v>7</v>
      </c>
      <c r="F31">
        <f>C31-E31</f>
        <v>0.21583632907694561</v>
      </c>
      <c r="G31" t="str">
        <f t="shared" si="11"/>
        <v/>
      </c>
      <c r="H31" s="4">
        <f t="shared" si="12"/>
        <v>7</v>
      </c>
      <c r="I31">
        <f t="shared" si="13"/>
        <v>7.2414244011658706</v>
      </c>
      <c r="J31">
        <f>FLOOR(I31,1)</f>
        <v>7</v>
      </c>
      <c r="K31">
        <f>I31-J31</f>
        <v>0.24142440116587061</v>
      </c>
      <c r="L31" t="str">
        <f t="shared" si="14"/>
        <v/>
      </c>
      <c r="M31" s="6">
        <f t="shared" si="15"/>
        <v>7</v>
      </c>
      <c r="N31">
        <f t="shared" si="9"/>
        <v>1.9661555463461804</v>
      </c>
      <c r="O31">
        <f t="shared" si="16"/>
        <v>14233</v>
      </c>
      <c r="P31">
        <f t="shared" si="17"/>
        <v>-1</v>
      </c>
    </row>
    <row r="32" spans="1:16">
      <c r="A32" t="s">
        <v>5</v>
      </c>
      <c r="B32">
        <v>7138795</v>
      </c>
      <c r="C32">
        <f t="shared" si="10"/>
        <v>69.78739103499349</v>
      </c>
      <c r="D32">
        <f>ROUND(C32,0)</f>
        <v>70</v>
      </c>
      <c r="E32">
        <f>FLOOR(C32,1)</f>
        <v>69</v>
      </c>
      <c r="F32">
        <f>C32-E32</f>
        <v>0.78739103499349028</v>
      </c>
      <c r="G32">
        <f t="shared" si="11"/>
        <v>1</v>
      </c>
      <c r="H32" s="4">
        <f t="shared" si="12"/>
        <v>70</v>
      </c>
      <c r="I32">
        <f t="shared" si="13"/>
        <v>70.034864052848079</v>
      </c>
      <c r="J32">
        <f>FLOOR(I32,1)</f>
        <v>70</v>
      </c>
      <c r="K32">
        <f>I32-J32</f>
        <v>3.4864052848078586E-2</v>
      </c>
      <c r="L32" t="str">
        <f t="shared" si="14"/>
        <v/>
      </c>
      <c r="M32" s="6">
        <f t="shared" si="15"/>
        <v>70</v>
      </c>
      <c r="N32">
        <f t="shared" si="9"/>
        <v>3.5213646012891888</v>
      </c>
      <c r="O32">
        <f t="shared" si="16"/>
        <v>242832</v>
      </c>
      <c r="P32">
        <f t="shared" si="17"/>
        <v>-1</v>
      </c>
    </row>
    <row r="33" spans="1:16">
      <c r="A33" t="s">
        <v>6</v>
      </c>
      <c r="B33">
        <v>10753573</v>
      </c>
      <c r="C33">
        <f t="shared" si="10"/>
        <v>105.12471698295694</v>
      </c>
      <c r="D33">
        <f>ROUND(C33,0)</f>
        <v>105</v>
      </c>
      <c r="E33">
        <f>FLOOR(C33,1)</f>
        <v>105</v>
      </c>
      <c r="F33">
        <f>C33-E33</f>
        <v>0.12471698295694011</v>
      </c>
      <c r="G33" t="str">
        <f t="shared" si="11"/>
        <v/>
      </c>
      <c r="H33" s="4">
        <f t="shared" si="12"/>
        <v>105</v>
      </c>
      <c r="I33">
        <f t="shared" si="13"/>
        <v>105.49749966729367</v>
      </c>
      <c r="J33">
        <f>FLOOR(I33,1)</f>
        <v>105</v>
      </c>
      <c r="K33">
        <f>I33-J33</f>
        <v>0.4974996672936669</v>
      </c>
      <c r="L33">
        <f t="shared" si="14"/>
        <v>1</v>
      </c>
      <c r="M33" s="6">
        <f t="shared" si="15"/>
        <v>106</v>
      </c>
      <c r="N33">
        <f t="shared" si="9"/>
        <v>6.630596184289657</v>
      </c>
      <c r="O33">
        <f t="shared" si="16"/>
        <v>668688</v>
      </c>
      <c r="P33">
        <f t="shared" si="17"/>
        <v>1</v>
      </c>
    </row>
    <row r="34" spans="1:16">
      <c r="A34" t="s">
        <v>7</v>
      </c>
      <c r="B34">
        <v>1113898</v>
      </c>
      <c r="C34">
        <f t="shared" si="10"/>
        <v>10.889237651325914</v>
      </c>
      <c r="D34">
        <f>ROUND(C34,0)</f>
        <v>11</v>
      </c>
      <c r="E34">
        <f>FLOOR(C34,1)</f>
        <v>10</v>
      </c>
      <c r="F34">
        <f>C34-E34</f>
        <v>0.8892376513259137</v>
      </c>
      <c r="G34">
        <f t="shared" si="11"/>
        <v>1</v>
      </c>
      <c r="H34" s="4">
        <f t="shared" si="12"/>
        <v>11</v>
      </c>
      <c r="I34">
        <f t="shared" si="13"/>
        <v>10.927851969238418</v>
      </c>
      <c r="J34">
        <f>FLOOR(I34,1)</f>
        <v>10</v>
      </c>
      <c r="K34">
        <f>I34-J34</f>
        <v>0.92785196923841795</v>
      </c>
      <c r="L34">
        <f t="shared" si="14"/>
        <v>1</v>
      </c>
      <c r="M34" s="6">
        <f t="shared" si="15"/>
        <v>11</v>
      </c>
      <c r="N34">
        <f t="shared" si="9"/>
        <v>2.0107295076112099</v>
      </c>
      <c r="O34">
        <f t="shared" si="16"/>
        <v>21956</v>
      </c>
      <c r="P34">
        <f t="shared" si="17"/>
        <v>0</v>
      </c>
    </row>
    <row r="35" spans="1:16">
      <c r="A35" t="s">
        <v>8</v>
      </c>
      <c r="B35">
        <v>990237</v>
      </c>
      <c r="C35">
        <f t="shared" si="10"/>
        <v>9.680353159926689</v>
      </c>
      <c r="D35">
        <f>ROUND(C35,0)</f>
        <v>10</v>
      </c>
      <c r="E35">
        <f>FLOOR(C35,1)</f>
        <v>9</v>
      </c>
      <c r="F35">
        <f>C35-E35</f>
        <v>0.68035315992668899</v>
      </c>
      <c r="G35">
        <f t="shared" si="11"/>
        <v>1</v>
      </c>
      <c r="H35" s="4">
        <f t="shared" si="12"/>
        <v>10</v>
      </c>
      <c r="I35">
        <f t="shared" si="13"/>
        <v>9.7146806534016061</v>
      </c>
      <c r="J35">
        <f>FLOOR(I35,1)</f>
        <v>9</v>
      </c>
      <c r="K35">
        <f>I35-J35</f>
        <v>0.71468065340160614</v>
      </c>
      <c r="L35">
        <f t="shared" si="14"/>
        <v>1</v>
      </c>
      <c r="M35" s="6">
        <f t="shared" si="15"/>
        <v>10</v>
      </c>
      <c r="N35">
        <f t="shared" si="9"/>
        <v>0.13236555138493397</v>
      </c>
      <c r="O35">
        <f t="shared" si="16"/>
        <v>1309</v>
      </c>
      <c r="P35">
        <f t="shared" si="17"/>
        <v>0</v>
      </c>
    </row>
    <row r="36" spans="1:16">
      <c r="A36" t="s">
        <v>9</v>
      </c>
      <c r="B36">
        <v>2696826</v>
      </c>
      <c r="C36">
        <f t="shared" si="10"/>
        <v>26.36361607460886</v>
      </c>
      <c r="D36">
        <f>ROUND(C36,0)</f>
        <v>26</v>
      </c>
      <c r="E36">
        <f>FLOOR(C36,1)</f>
        <v>26</v>
      </c>
      <c r="F36">
        <f>C36-E36</f>
        <v>0.36361607460885992</v>
      </c>
      <c r="G36" t="str">
        <f t="shared" si="11"/>
        <v/>
      </c>
      <c r="H36" s="4">
        <f t="shared" si="12"/>
        <v>26</v>
      </c>
      <c r="I36">
        <f t="shared" si="13"/>
        <v>26.457104074873431</v>
      </c>
      <c r="J36">
        <f>FLOOR(I36,1)</f>
        <v>26</v>
      </c>
      <c r="K36">
        <f>I36-J36</f>
        <v>0.45710407487343119</v>
      </c>
      <c r="L36" t="str">
        <f t="shared" si="14"/>
        <v/>
      </c>
      <c r="M36" s="6">
        <f t="shared" si="15"/>
        <v>26</v>
      </c>
      <c r="N36">
        <f t="shared" si="9"/>
        <v>5.9426380043943299</v>
      </c>
      <c r="O36">
        <f t="shared" si="16"/>
        <v>151273</v>
      </c>
      <c r="P36">
        <f t="shared" si="17"/>
        <v>0</v>
      </c>
    </row>
    <row r="37" spans="1:16">
      <c r="A37" t="s">
        <v>10</v>
      </c>
      <c r="B37">
        <v>3724500</v>
      </c>
      <c r="C37">
        <f t="shared" si="10"/>
        <v>36.409945643464091</v>
      </c>
      <c r="D37">
        <f>ROUND(C37,0)</f>
        <v>36</v>
      </c>
      <c r="E37">
        <f>FLOOR(C37,1)</f>
        <v>36</v>
      </c>
      <c r="F37">
        <f>C37-E37</f>
        <v>0.40994564346409135</v>
      </c>
      <c r="G37">
        <f t="shared" si="11"/>
        <v>1</v>
      </c>
      <c r="H37" s="4">
        <f t="shared" si="12"/>
        <v>37</v>
      </c>
      <c r="I37">
        <f t="shared" si="13"/>
        <v>36.539058925887723</v>
      </c>
      <c r="J37">
        <f>FLOOR(I37,1)</f>
        <v>36</v>
      </c>
      <c r="K37">
        <f>I37-J37</f>
        <v>0.53905892588772275</v>
      </c>
      <c r="L37">
        <f t="shared" si="14"/>
        <v>1</v>
      </c>
      <c r="M37" s="6">
        <f t="shared" si="15"/>
        <v>37</v>
      </c>
      <c r="N37">
        <f t="shared" si="9"/>
        <v>13.480523366262846</v>
      </c>
      <c r="O37">
        <f t="shared" si="16"/>
        <v>442439</v>
      </c>
      <c r="P37">
        <f t="shared" si="17"/>
        <v>3</v>
      </c>
    </row>
    <row r="38" spans="1:16">
      <c r="A38" t="s">
        <v>11</v>
      </c>
      <c r="B38">
        <v>30766</v>
      </c>
      <c r="C38">
        <f t="shared" si="10"/>
        <v>0.30076208555962314</v>
      </c>
      <c r="D38">
        <f>ROUND(C38,0)</f>
        <v>0</v>
      </c>
      <c r="E38">
        <f>FLOOR(C38,1)</f>
        <v>0</v>
      </c>
      <c r="F38">
        <f>C38-E38</f>
        <v>0.30076208555962314</v>
      </c>
      <c r="G38" t="str">
        <f t="shared" si="11"/>
        <v/>
      </c>
      <c r="H38" s="4">
        <f t="shared" si="12"/>
        <v>0</v>
      </c>
      <c r="I38">
        <f t="shared" si="13"/>
        <v>0.30182861777791964</v>
      </c>
      <c r="J38">
        <f>FLOOR(I38,1)</f>
        <v>0</v>
      </c>
      <c r="K38">
        <f>I38-J38</f>
        <v>0.30182861777791964</v>
      </c>
      <c r="L38" t="str">
        <f t="shared" si="14"/>
        <v/>
      </c>
      <c r="M38" s="6">
        <f t="shared" si="15"/>
        <v>0</v>
      </c>
      <c r="N38">
        <f t="shared" si="9"/>
        <v>10.681008741950571</v>
      </c>
      <c r="O38">
        <f t="shared" si="16"/>
        <v>2969</v>
      </c>
      <c r="P38">
        <f t="shared" si="17"/>
        <v>0</v>
      </c>
    </row>
    <row r="39" spans="1:16">
      <c r="A39" t="s">
        <v>12</v>
      </c>
      <c r="B39">
        <v>64402</v>
      </c>
      <c r="C39">
        <f t="shared" si="10"/>
        <v>0.62958070058541404</v>
      </c>
      <c r="D39">
        <f>ROUND(C39,0)</f>
        <v>1</v>
      </c>
      <c r="E39">
        <f>FLOOR(C39,1)</f>
        <v>0</v>
      </c>
      <c r="F39">
        <f>C39-E39</f>
        <v>0.62958070058541404</v>
      </c>
      <c r="G39">
        <f t="shared" si="11"/>
        <v>1</v>
      </c>
      <c r="H39" s="4">
        <f t="shared" si="12"/>
        <v>1</v>
      </c>
      <c r="I39">
        <f t="shared" si="13"/>
        <v>0.63181325626124885</v>
      </c>
      <c r="J39">
        <f>FLOOR(I39,1)</f>
        <v>0</v>
      </c>
      <c r="K39">
        <f>I39-J39</f>
        <v>0.63181325626124885</v>
      </c>
      <c r="L39">
        <f t="shared" si="14"/>
        <v>1</v>
      </c>
      <c r="M39" s="6">
        <f t="shared" si="15"/>
        <v>1</v>
      </c>
      <c r="N39">
        <f t="shared" si="9"/>
        <v>11.713993304307099</v>
      </c>
      <c r="O39">
        <f t="shared" si="16"/>
        <v>6753</v>
      </c>
      <c r="P39">
        <f t="shared" si="17"/>
        <v>0</v>
      </c>
    </row>
    <row r="40" spans="1:16">
      <c r="A40" t="s">
        <v>38</v>
      </c>
    </row>
    <row r="42" spans="1:16">
      <c r="A42" t="s">
        <v>13</v>
      </c>
      <c r="B42">
        <f>SUM(B28:B40)</f>
        <v>28846761</v>
      </c>
      <c r="D42">
        <f>SUM(D28:D39)</f>
        <v>281</v>
      </c>
      <c r="E42">
        <f t="shared" ref="E42" si="18">SUM(E28:E39)</f>
        <v>276</v>
      </c>
      <c r="G42">
        <f>SUM(E28:E39,G28:G39)</f>
        <v>282</v>
      </c>
      <c r="H42" s="4">
        <f t="shared" ref="H42" si="19">SUM(H28:H39)</f>
        <v>282</v>
      </c>
      <c r="J42">
        <f t="shared" ref="J42" si="20">SUM(J28:J39)</f>
        <v>277</v>
      </c>
      <c r="L42">
        <f>SUM(J28:J39,L28:L39)</f>
        <v>283</v>
      </c>
      <c r="M42" s="6">
        <f t="shared" ref="M42" si="21">SUM(M28:M39)</f>
        <v>283</v>
      </c>
    </row>
    <row r="43" spans="1:16">
      <c r="E43">
        <f>C44-E42</f>
        <v>6</v>
      </c>
      <c r="J43">
        <f>I44-J42</f>
        <v>6</v>
      </c>
    </row>
    <row r="44" spans="1:16">
      <c r="A44" t="s">
        <v>14</v>
      </c>
      <c r="C44">
        <v>282</v>
      </c>
      <c r="I44">
        <v>283</v>
      </c>
    </row>
    <row r="45" spans="1:16">
      <c r="A45" t="s">
        <v>15</v>
      </c>
      <c r="C45">
        <f>$B27/C44</f>
        <v>102293.47872340426</v>
      </c>
      <c r="I45">
        <f>$B27/I44</f>
        <v>101932.01766784453</v>
      </c>
    </row>
    <row r="51" spans="1:14" ht="75">
      <c r="A51" s="1"/>
      <c r="B51" s="1">
        <v>2001</v>
      </c>
      <c r="C51" s="1" t="s">
        <v>26</v>
      </c>
      <c r="D51" s="1" t="s">
        <v>18</v>
      </c>
      <c r="E51" s="1" t="s">
        <v>30</v>
      </c>
      <c r="F51" s="1" t="s">
        <v>21</v>
      </c>
      <c r="G51" s="1" t="s">
        <v>22</v>
      </c>
      <c r="H51" s="3" t="s">
        <v>23</v>
      </c>
      <c r="I51" s="1" t="s">
        <v>26</v>
      </c>
      <c r="J51" s="1" t="s">
        <v>30</v>
      </c>
      <c r="K51" s="1" t="s">
        <v>21</v>
      </c>
      <c r="L51" s="1" t="s">
        <v>22</v>
      </c>
      <c r="M51" s="5" t="s">
        <v>23</v>
      </c>
      <c r="N51" s="1" t="s">
        <v>32</v>
      </c>
    </row>
    <row r="52" spans="1:14">
      <c r="A52" s="2" t="s">
        <v>0</v>
      </c>
      <c r="B52" s="2">
        <v>30007094</v>
      </c>
      <c r="C52" s="2"/>
      <c r="D52" s="2"/>
      <c r="E52" s="2"/>
      <c r="F52" s="2"/>
      <c r="G52" s="2"/>
      <c r="I52" s="2"/>
      <c r="J52" s="2"/>
      <c r="K52" s="2"/>
      <c r="L52" s="2"/>
      <c r="N52">
        <f>($B52-$B27)/$B27*100</f>
        <v>4.02240306979352</v>
      </c>
    </row>
    <row r="53" spans="1:14">
      <c r="A53" t="s">
        <v>1</v>
      </c>
      <c r="B53">
        <v>512930</v>
      </c>
      <c r="C53">
        <f>$B53/C$70</f>
        <v>4.8204021355750077</v>
      </c>
      <c r="D53">
        <f>ROUND(C53,0)</f>
        <v>5</v>
      </c>
      <c r="E53">
        <f>FLOOR(C53,1)</f>
        <v>4</v>
      </c>
      <c r="F53">
        <f>C53-E53</f>
        <v>0.82040213557500774</v>
      </c>
      <c r="G53">
        <f>IF(RANK(F53,F$53:F$65)&lt;=E$68,1,"")</f>
        <v>1</v>
      </c>
      <c r="H53" s="4">
        <f>SUM(E53,G53)</f>
        <v>5</v>
      </c>
      <c r="I53">
        <f>$B53/I$70</f>
        <v>4.8374957601692454</v>
      </c>
      <c r="J53">
        <f>FLOOR(I53,1)</f>
        <v>4</v>
      </c>
      <c r="K53">
        <f>I53-J53</f>
        <v>0.83749576016924543</v>
      </c>
      <c r="L53">
        <f>IF(RANK(K53,K$53:K$65)&lt;=J$68,1,"")</f>
        <v>1</v>
      </c>
      <c r="M53" s="6">
        <f>SUM(J53,L53)</f>
        <v>5</v>
      </c>
      <c r="N53">
        <f t="shared" ref="N53:N65" si="22">($B53-$B28)/$B28*100</f>
        <v>-7.0428712268390994</v>
      </c>
    </row>
    <row r="54" spans="1:14">
      <c r="A54" t="s">
        <v>2</v>
      </c>
      <c r="B54">
        <v>135294</v>
      </c>
      <c r="C54">
        <f t="shared" ref="C54:C64" si="23">$B54/C$70</f>
        <v>1.2714629413964578</v>
      </c>
      <c r="D54">
        <f t="shared" ref="D54:D65" si="24">ROUND(C54,0)</f>
        <v>1</v>
      </c>
      <c r="E54">
        <f t="shared" ref="E54:E65" si="25">FLOOR(C54,1)</f>
        <v>1</v>
      </c>
      <c r="F54">
        <f t="shared" ref="F54:F65" si="26">C54-E54</f>
        <v>0.27146294139645777</v>
      </c>
      <c r="G54" t="str">
        <f t="shared" ref="G54:G65" si="27">IF(RANK(F54,F$53:F$65)&lt;=E$68,1,"")</f>
        <v/>
      </c>
      <c r="H54" s="4">
        <f t="shared" ref="H54:H65" si="28">SUM(E54,G54)</f>
        <v>1</v>
      </c>
      <c r="I54">
        <f t="shared" ref="I54:I64" si="29">$B54/I$70</f>
        <v>1.2759716752311969</v>
      </c>
      <c r="J54">
        <f t="shared" ref="J54:J65" si="30">FLOOR(I54,1)</f>
        <v>1</v>
      </c>
      <c r="K54">
        <f>I54-J54</f>
        <v>0.27597167523119692</v>
      </c>
      <c r="L54" t="str">
        <f>IF(RANK(K54,K$53:K$65)&lt;=J$68,1,"")</f>
        <v/>
      </c>
      <c r="M54" s="6">
        <f>SUM(J54,L54)</f>
        <v>1</v>
      </c>
      <c r="N54">
        <f t="shared" si="22"/>
        <v>0.54772326969239793</v>
      </c>
    </row>
    <row r="55" spans="1:14">
      <c r="A55" t="s">
        <v>3</v>
      </c>
      <c r="B55">
        <v>908007</v>
      </c>
      <c r="C55">
        <f t="shared" si="23"/>
        <v>8.5332479712963885</v>
      </c>
      <c r="D55">
        <f t="shared" si="24"/>
        <v>9</v>
      </c>
      <c r="E55">
        <f t="shared" si="25"/>
        <v>8</v>
      </c>
      <c r="F55">
        <f t="shared" si="26"/>
        <v>0.53324797129638846</v>
      </c>
      <c r="G55">
        <f t="shared" si="27"/>
        <v>1</v>
      </c>
      <c r="H55" s="4">
        <f t="shared" si="28"/>
        <v>9</v>
      </c>
      <c r="I55">
        <f t="shared" si="29"/>
        <v>8.5635077158754527</v>
      </c>
      <c r="J55">
        <f t="shared" si="30"/>
        <v>8</v>
      </c>
      <c r="K55">
        <f>I55-J55</f>
        <v>0.56350771587545267</v>
      </c>
      <c r="L55">
        <f>IF(RANK(K55,K$53:K$65)&lt;=J$68,1,"")</f>
        <v>1</v>
      </c>
      <c r="M55" s="6">
        <f>SUM(J55,L55)</f>
        <v>9</v>
      </c>
      <c r="N55">
        <f t="shared" si="22"/>
        <v>-0.14022052564550933</v>
      </c>
    </row>
    <row r="56" spans="1:14">
      <c r="A56" t="s">
        <v>4</v>
      </c>
      <c r="B56">
        <v>729498</v>
      </c>
      <c r="C56">
        <f t="shared" si="23"/>
        <v>6.8556600649166493</v>
      </c>
      <c r="D56">
        <f t="shared" si="24"/>
        <v>7</v>
      </c>
      <c r="E56">
        <f t="shared" si="25"/>
        <v>6</v>
      </c>
      <c r="F56">
        <f t="shared" si="26"/>
        <v>0.85566006491664925</v>
      </c>
      <c r="G56">
        <f t="shared" si="27"/>
        <v>1</v>
      </c>
      <c r="H56" s="4">
        <f t="shared" si="28"/>
        <v>7</v>
      </c>
      <c r="I56">
        <f t="shared" si="29"/>
        <v>6.8799709162106799</v>
      </c>
      <c r="J56">
        <f t="shared" si="30"/>
        <v>6</v>
      </c>
      <c r="K56">
        <f>I56-J56</f>
        <v>0.87997091621067991</v>
      </c>
      <c r="L56">
        <f>IF(RANK(K56,K$53:K$65)&lt;=J$68,1,"")</f>
        <v>1</v>
      </c>
      <c r="M56" s="6">
        <f>SUM(J56,L56)</f>
        <v>7</v>
      </c>
      <c r="N56">
        <f t="shared" si="22"/>
        <v>-1.1698433751099058</v>
      </c>
    </row>
    <row r="57" spans="1:14">
      <c r="A57" t="s">
        <v>5</v>
      </c>
      <c r="B57">
        <v>7237479</v>
      </c>
      <c r="C57">
        <f t="shared" si="23"/>
        <v>68.016219031406379</v>
      </c>
      <c r="D57">
        <f t="shared" si="24"/>
        <v>68</v>
      </c>
      <c r="E57">
        <f t="shared" si="25"/>
        <v>68</v>
      </c>
      <c r="F57">
        <f t="shared" si="26"/>
        <v>1.6219031406379258E-2</v>
      </c>
      <c r="G57" t="str">
        <f t="shared" si="27"/>
        <v/>
      </c>
      <c r="H57" s="4">
        <f t="shared" si="28"/>
        <v>68</v>
      </c>
      <c r="I57">
        <f t="shared" si="29"/>
        <v>68.257411297475187</v>
      </c>
      <c r="J57">
        <f t="shared" si="30"/>
        <v>68</v>
      </c>
      <c r="K57">
        <f>I57-J57</f>
        <v>0.25741129747518698</v>
      </c>
      <c r="L57" t="str">
        <f>IF(RANK(K57,K$53:K$65)&lt;=J$68,1,"")</f>
        <v/>
      </c>
      <c r="M57" s="6">
        <f>SUM(J57,L57)</f>
        <v>68</v>
      </c>
      <c r="N57">
        <f t="shared" si="22"/>
        <v>1.3823621493543377</v>
      </c>
    </row>
    <row r="58" spans="1:14">
      <c r="A58" t="s">
        <v>6</v>
      </c>
      <c r="B58">
        <v>11410046</v>
      </c>
      <c r="C58">
        <f t="shared" si="23"/>
        <v>107.22907629775813</v>
      </c>
      <c r="D58">
        <f t="shared" si="24"/>
        <v>107</v>
      </c>
      <c r="E58">
        <f t="shared" si="25"/>
        <v>107</v>
      </c>
      <c r="F58">
        <f t="shared" si="26"/>
        <v>0.22907629775812666</v>
      </c>
      <c r="G58" t="str">
        <f t="shared" si="27"/>
        <v/>
      </c>
      <c r="H58" s="4">
        <f t="shared" si="28"/>
        <v>107</v>
      </c>
      <c r="I58">
        <f t="shared" si="29"/>
        <v>107.60932124916862</v>
      </c>
      <c r="J58">
        <f t="shared" si="30"/>
        <v>107</v>
      </c>
      <c r="K58">
        <f>I58-J58</f>
        <v>0.60932124916861596</v>
      </c>
      <c r="L58">
        <f>IF(RANK(K58,K$53:K$65)&lt;=J$68,1,"")</f>
        <v>1</v>
      </c>
      <c r="M58" s="6">
        <f>SUM(J58,L58)</f>
        <v>108</v>
      </c>
      <c r="N58">
        <f t="shared" si="22"/>
        <v>6.1046965506255457</v>
      </c>
    </row>
    <row r="59" spans="1:14">
      <c r="A59" t="s">
        <v>7</v>
      </c>
      <c r="B59">
        <v>1119583</v>
      </c>
      <c r="C59">
        <f t="shared" si="23"/>
        <v>10.521592194165819</v>
      </c>
      <c r="D59">
        <f t="shared" si="24"/>
        <v>11</v>
      </c>
      <c r="E59">
        <f t="shared" si="25"/>
        <v>10</v>
      </c>
      <c r="F59">
        <f t="shared" si="26"/>
        <v>0.52159219416581948</v>
      </c>
      <c r="G59">
        <f t="shared" si="27"/>
        <v>1</v>
      </c>
      <c r="H59" s="4">
        <f t="shared" si="28"/>
        <v>11</v>
      </c>
      <c r="I59">
        <f t="shared" si="29"/>
        <v>10.558902804783429</v>
      </c>
      <c r="J59">
        <f t="shared" si="30"/>
        <v>10</v>
      </c>
      <c r="K59">
        <f>I59-J59</f>
        <v>0.55890280478342902</v>
      </c>
      <c r="L59">
        <f>IF(RANK(K59,K$53:K$65)&lt;=J$68,1,"")</f>
        <v>1</v>
      </c>
      <c r="M59" s="6">
        <f>SUM(J59,L59)</f>
        <v>11</v>
      </c>
      <c r="N59">
        <f t="shared" si="22"/>
        <v>0.51036989024129675</v>
      </c>
    </row>
    <row r="60" spans="1:14">
      <c r="A60" t="s">
        <v>8</v>
      </c>
      <c r="B60">
        <v>978933</v>
      </c>
      <c r="C60">
        <f t="shared" si="23"/>
        <v>9.1997947552002213</v>
      </c>
      <c r="D60">
        <f t="shared" si="24"/>
        <v>9</v>
      </c>
      <c r="E60">
        <f t="shared" si="25"/>
        <v>9</v>
      </c>
      <c r="F60">
        <f t="shared" si="26"/>
        <v>0.19979475520022127</v>
      </c>
      <c r="G60" t="str">
        <f t="shared" si="27"/>
        <v/>
      </c>
      <c r="H60" s="4">
        <f t="shared" si="28"/>
        <v>9</v>
      </c>
      <c r="I60">
        <f t="shared" si="29"/>
        <v>9.232418140856959</v>
      </c>
      <c r="J60">
        <f t="shared" si="30"/>
        <v>9</v>
      </c>
      <c r="K60">
        <f>I60-J60</f>
        <v>0.232418140856959</v>
      </c>
      <c r="L60" t="str">
        <f>IF(RANK(K60,K$53:K$65)&lt;=J$68,1,"")</f>
        <v/>
      </c>
      <c r="M60" s="6">
        <f>SUM(J60,L60)</f>
        <v>9</v>
      </c>
      <c r="N60">
        <f t="shared" si="22"/>
        <v>-1.1415449028868845</v>
      </c>
    </row>
    <row r="61" spans="1:14">
      <c r="A61" t="s">
        <v>9</v>
      </c>
      <c r="B61">
        <v>2974807</v>
      </c>
      <c r="C61">
        <f t="shared" si="23"/>
        <v>27.956575001897885</v>
      </c>
      <c r="D61">
        <f t="shared" si="24"/>
        <v>28</v>
      </c>
      <c r="E61">
        <f t="shared" si="25"/>
        <v>27</v>
      </c>
      <c r="F61">
        <f t="shared" si="26"/>
        <v>0.95657500189788536</v>
      </c>
      <c r="G61">
        <f t="shared" si="27"/>
        <v>1</v>
      </c>
      <c r="H61" s="4">
        <f t="shared" si="28"/>
        <v>28</v>
      </c>
      <c r="I61">
        <f t="shared" si="29"/>
        <v>28.055711792684757</v>
      </c>
      <c r="J61">
        <f t="shared" si="30"/>
        <v>28</v>
      </c>
      <c r="K61">
        <f>I61-J61</f>
        <v>5.5711792684757455E-2</v>
      </c>
      <c r="L61" t="str">
        <f>IF(RANK(K61,K$53:K$65)&lt;=J$68,1,"")</f>
        <v/>
      </c>
      <c r="M61" s="6">
        <f>SUM(J61,L61)</f>
        <v>28</v>
      </c>
      <c r="N61">
        <f t="shared" si="22"/>
        <v>10.307709878204971</v>
      </c>
    </row>
    <row r="62" spans="1:14">
      <c r="A62" t="s">
        <v>10</v>
      </c>
      <c r="B62">
        <v>3907738</v>
      </c>
      <c r="C62">
        <f t="shared" si="23"/>
        <v>36.72405318555672</v>
      </c>
      <c r="D62">
        <f t="shared" si="24"/>
        <v>37</v>
      </c>
      <c r="E62">
        <f t="shared" si="25"/>
        <v>36</v>
      </c>
      <c r="F62">
        <f t="shared" si="26"/>
        <v>0.72405318555671982</v>
      </c>
      <c r="G62">
        <f t="shared" si="27"/>
        <v>1</v>
      </c>
      <c r="H62" s="4">
        <f t="shared" si="28"/>
        <v>37</v>
      </c>
      <c r="I62">
        <f t="shared" si="29"/>
        <v>36.854280324512601</v>
      </c>
      <c r="J62">
        <f t="shared" si="30"/>
        <v>36</v>
      </c>
      <c r="K62">
        <f>I62-J62</f>
        <v>0.85428032451260094</v>
      </c>
      <c r="L62">
        <f>IF(RANK(K62,K$53:K$65)&lt;=J$68,1,"")</f>
        <v>1</v>
      </c>
      <c r="M62" s="6">
        <f>SUM(J62,L62)</f>
        <v>37</v>
      </c>
      <c r="N62">
        <f t="shared" si="22"/>
        <v>4.9198013156128342</v>
      </c>
    </row>
    <row r="63" spans="1:14">
      <c r="A63" t="s">
        <v>11</v>
      </c>
      <c r="B63">
        <v>28674</v>
      </c>
      <c r="C63">
        <f t="shared" si="23"/>
        <v>0.26947187888304014</v>
      </c>
      <c r="D63">
        <f t="shared" si="24"/>
        <v>0</v>
      </c>
      <c r="E63">
        <f t="shared" si="25"/>
        <v>0</v>
      </c>
      <c r="F63">
        <f t="shared" si="26"/>
        <v>0.26947187888304014</v>
      </c>
      <c r="G63" t="str">
        <f t="shared" si="27"/>
        <v/>
      </c>
      <c r="H63" s="4">
        <f t="shared" si="28"/>
        <v>0</v>
      </c>
      <c r="I63">
        <f t="shared" si="29"/>
        <v>0.27042745292163245</v>
      </c>
      <c r="J63">
        <f t="shared" si="30"/>
        <v>0</v>
      </c>
      <c r="K63">
        <f>I63-J63</f>
        <v>0.27042745292163245</v>
      </c>
      <c r="L63" t="str">
        <f>IF(RANK(K63,K$53:K$65)&lt;=J$68,1,"")</f>
        <v/>
      </c>
      <c r="M63" s="6">
        <f>SUM(J63,L63)</f>
        <v>0</v>
      </c>
      <c r="N63">
        <f t="shared" si="22"/>
        <v>-6.7997139699668461</v>
      </c>
    </row>
    <row r="64" spans="1:14">
      <c r="A64" t="s">
        <v>12</v>
      </c>
      <c r="B64">
        <v>37360</v>
      </c>
      <c r="C64">
        <f t="shared" si="23"/>
        <v>0.35110097632246562</v>
      </c>
      <c r="D64">
        <f t="shared" si="24"/>
        <v>0</v>
      </c>
      <c r="E64">
        <f t="shared" si="25"/>
        <v>0</v>
      </c>
      <c r="F64">
        <f t="shared" si="26"/>
        <v>0.35110097632246562</v>
      </c>
      <c r="G64" t="str">
        <f t="shared" si="27"/>
        <v/>
      </c>
      <c r="H64" s="4">
        <f t="shared" si="28"/>
        <v>0</v>
      </c>
      <c r="I64">
        <f t="shared" si="29"/>
        <v>0.35234601524559495</v>
      </c>
      <c r="J64">
        <f t="shared" si="30"/>
        <v>0</v>
      </c>
      <c r="K64">
        <f>I64-J64</f>
        <v>0.35234601524559495</v>
      </c>
      <c r="L64" t="str">
        <f>IF(RANK(K64,K$53:K$65)&lt;=J$68,1,"")</f>
        <v/>
      </c>
      <c r="M64" s="6">
        <f>SUM(J64,L64)</f>
        <v>0</v>
      </c>
      <c r="N64">
        <f>($B64+$B65-$B39)/$B39*100</f>
        <v>-0.46116580230427623</v>
      </c>
    </row>
    <row r="65" spans="1:15">
      <c r="A65" t="s">
        <v>38</v>
      </c>
      <c r="B65">
        <v>26745</v>
      </c>
      <c r="C65">
        <f>$B65/C$70</f>
        <v>0.25134356562484861</v>
      </c>
      <c r="D65">
        <f t="shared" si="24"/>
        <v>0</v>
      </c>
      <c r="E65">
        <f t="shared" si="25"/>
        <v>0</v>
      </c>
      <c r="F65">
        <f t="shared" si="26"/>
        <v>0.25134356562484861</v>
      </c>
      <c r="G65" t="str">
        <f t="shared" si="27"/>
        <v/>
      </c>
      <c r="H65" s="4">
        <f t="shared" si="28"/>
        <v>0</v>
      </c>
      <c r="I65">
        <f>$B65/I$70</f>
        <v>0.25223485486465302</v>
      </c>
      <c r="J65">
        <f t="shared" si="30"/>
        <v>0</v>
      </c>
      <c r="K65">
        <f>I65-J65</f>
        <v>0.25223485486465302</v>
      </c>
      <c r="L65" t="str">
        <f>IF(RANK(K65,K$53:K$65)&lt;=J$68,1,"")</f>
        <v/>
      </c>
      <c r="M65" s="6">
        <f>SUM(J65,L65)</f>
        <v>0</v>
      </c>
      <c r="N65" t="s">
        <v>33</v>
      </c>
    </row>
    <row r="67" spans="1:15">
      <c r="A67" t="s">
        <v>13</v>
      </c>
      <c r="B67">
        <f>SUM(B53:B65)</f>
        <v>30007094</v>
      </c>
      <c r="D67">
        <f>SUM(D53:D64)</f>
        <v>282</v>
      </c>
      <c r="E67">
        <f t="shared" ref="E67" si="31">SUM(E53:E64)</f>
        <v>276</v>
      </c>
      <c r="G67">
        <f>SUM(E53:E64,G53:G64)</f>
        <v>282</v>
      </c>
      <c r="H67" s="4">
        <f t="shared" ref="H67" si="32">SUM(H53:H64)</f>
        <v>282</v>
      </c>
      <c r="J67">
        <f t="shared" ref="J67" si="33">SUM(J53:J64)</f>
        <v>277</v>
      </c>
      <c r="L67">
        <f>SUM(J53:J64,L53:L64)</f>
        <v>283</v>
      </c>
      <c r="M67" s="6">
        <f t="shared" ref="M67" si="34">SUM(M53:M64)</f>
        <v>283</v>
      </c>
    </row>
    <row r="68" spans="1:15">
      <c r="E68">
        <f>C69-E67</f>
        <v>6</v>
      </c>
      <c r="J68">
        <f>I69-J67</f>
        <v>6</v>
      </c>
    </row>
    <row r="69" spans="1:15">
      <c r="A69" t="s">
        <v>14</v>
      </c>
      <c r="C69">
        <v>282</v>
      </c>
      <c r="I69">
        <v>283</v>
      </c>
    </row>
    <row r="70" spans="1:15">
      <c r="A70" t="s">
        <v>15</v>
      </c>
      <c r="C70">
        <f>$B52/C69</f>
        <v>106408.13475177305</v>
      </c>
      <c r="I70">
        <f>$B52/I69</f>
        <v>106032.13427561837</v>
      </c>
    </row>
    <row r="76" spans="1:15" ht="75">
      <c r="A76" s="1"/>
      <c r="B76" s="1">
        <v>2006</v>
      </c>
      <c r="C76" s="1" t="s">
        <v>27</v>
      </c>
      <c r="D76" s="1" t="s">
        <v>19</v>
      </c>
      <c r="E76" s="1" t="s">
        <v>28</v>
      </c>
      <c r="F76" s="1" t="s">
        <v>21</v>
      </c>
      <c r="G76" s="1" t="s">
        <v>22</v>
      </c>
      <c r="H76" s="3" t="s">
        <v>23</v>
      </c>
      <c r="I76" s="1" t="s">
        <v>27</v>
      </c>
      <c r="J76" s="1" t="s">
        <v>28</v>
      </c>
      <c r="K76" s="1" t="s">
        <v>21</v>
      </c>
      <c r="L76" s="1" t="s">
        <v>22</v>
      </c>
      <c r="M76" s="5" t="s">
        <v>23</v>
      </c>
      <c r="N76" s="1" t="s">
        <v>31</v>
      </c>
      <c r="O76" s="1" t="s">
        <v>34</v>
      </c>
    </row>
    <row r="77" spans="1:15">
      <c r="A77" s="2" t="s">
        <v>0</v>
      </c>
      <c r="B77" s="2">
        <v>31612897</v>
      </c>
      <c r="C77" s="2"/>
      <c r="D77" s="2"/>
      <c r="E77" s="2"/>
      <c r="F77" s="2"/>
      <c r="G77" s="2"/>
      <c r="I77" s="2"/>
      <c r="J77" s="2"/>
      <c r="K77" s="2"/>
      <c r="L77" s="2"/>
      <c r="N77">
        <f>($B77-$B52)/$B52*100</f>
        <v>5.3514112362896586</v>
      </c>
      <c r="O77">
        <f>($B77-$B2)/$B2*100</f>
        <v>15.811482192877943</v>
      </c>
    </row>
    <row r="78" spans="1:15">
      <c r="A78" t="s">
        <v>1</v>
      </c>
      <c r="B78">
        <v>505469</v>
      </c>
      <c r="C78">
        <f>$B78/C$95</f>
        <v>4.5089906818726551</v>
      </c>
      <c r="D78">
        <f t="shared" ref="D78:D90" si="35">ROUND(C78,0)</f>
        <v>5</v>
      </c>
      <c r="E78">
        <f>FLOOR(C78,1)</f>
        <v>4</v>
      </c>
      <c r="F78">
        <f>C78-E78</f>
        <v>0.50899068187265506</v>
      </c>
      <c r="G78">
        <f>IF(RANK(F78,F$78:F$90)&lt;=E$93,1,"")</f>
        <v>1</v>
      </c>
      <c r="H78" s="4">
        <f>SUM(E78,G78)</f>
        <v>5</v>
      </c>
      <c r="I78">
        <f>$B78/I$95</f>
        <v>4.5249800105317775</v>
      </c>
      <c r="J78">
        <f>FLOOR(I78,1)</f>
        <v>4</v>
      </c>
      <c r="K78">
        <f>I78-J78</f>
        <v>0.52498001053177745</v>
      </c>
      <c r="L78">
        <f>IF(RANK(K78,K$78:K$90)&lt;=J$93,1,"")</f>
        <v>1</v>
      </c>
      <c r="M78" s="6">
        <f>SUM(J78,L78)</f>
        <v>5</v>
      </c>
      <c r="N78">
        <f t="shared" ref="N78:N90" si="36">($B78-$B53)/$B53*100</f>
        <v>-1.4545844462207318</v>
      </c>
      <c r="O78">
        <f t="shared" ref="O78:O90" si="37">($B78-$B3)/$B3*100</f>
        <v>-11.083180585215858</v>
      </c>
    </row>
    <row r="79" spans="1:15">
      <c r="A79" t="s">
        <v>2</v>
      </c>
      <c r="B79">
        <v>135851</v>
      </c>
      <c r="C79">
        <f t="shared" ref="C79:C90" si="38">$B79/C$95</f>
        <v>1.2118466080473422</v>
      </c>
      <c r="D79">
        <f t="shared" si="35"/>
        <v>1</v>
      </c>
      <c r="E79">
        <f t="shared" ref="E79:E90" si="39">FLOOR(C79,1)</f>
        <v>1</v>
      </c>
      <c r="F79">
        <f t="shared" ref="F79:F90" si="40">C79-E79</f>
        <v>0.21184660804734223</v>
      </c>
      <c r="G79" t="str">
        <f t="shared" ref="G79:G90" si="41">IF(RANK(F79,F$78:F$90)&lt;=E$93,1,"")</f>
        <v/>
      </c>
      <c r="H79" s="4">
        <f t="shared" ref="H79:H90" si="42">SUM(E79,G79)</f>
        <v>1</v>
      </c>
      <c r="I79">
        <f t="shared" ref="I79:I90" si="43">$B79/I$95</f>
        <v>1.2161439364446733</v>
      </c>
      <c r="J79">
        <f t="shared" ref="J79:J90" si="44">FLOOR(I79,1)</f>
        <v>1</v>
      </c>
      <c r="K79">
        <f>I79-J79</f>
        <v>0.21614393644467333</v>
      </c>
      <c r="L79" t="str">
        <f t="shared" ref="L79:L90" si="45">IF(RANK(K79,K$78:K$90)&lt;=J$93,1,"")</f>
        <v/>
      </c>
      <c r="M79" s="6">
        <f t="shared" ref="M79:M90" si="46">SUM(J79,L79)</f>
        <v>1</v>
      </c>
      <c r="N79">
        <f t="shared" si="36"/>
        <v>0.4116960101704436</v>
      </c>
      <c r="O79">
        <f t="shared" si="37"/>
        <v>4.6900165684121298</v>
      </c>
    </row>
    <row r="80" spans="1:15">
      <c r="A80" t="s">
        <v>3</v>
      </c>
      <c r="B80">
        <v>913462</v>
      </c>
      <c r="C80">
        <f t="shared" si="38"/>
        <v>8.1484554863794987</v>
      </c>
      <c r="D80">
        <f t="shared" si="35"/>
        <v>8</v>
      </c>
      <c r="E80">
        <f t="shared" si="39"/>
        <v>8</v>
      </c>
      <c r="F80">
        <f t="shared" si="40"/>
        <v>0.14845548637949868</v>
      </c>
      <c r="G80" t="str">
        <f t="shared" si="41"/>
        <v/>
      </c>
      <c r="H80" s="4">
        <f t="shared" si="42"/>
        <v>8</v>
      </c>
      <c r="I80">
        <f t="shared" si="43"/>
        <v>8.1773507186007031</v>
      </c>
      <c r="J80">
        <f t="shared" si="44"/>
        <v>8</v>
      </c>
      <c r="K80">
        <f>I80-J80</f>
        <v>0.17735071860070306</v>
      </c>
      <c r="L80" t="str">
        <f t="shared" si="45"/>
        <v/>
      </c>
      <c r="M80" s="6">
        <f t="shared" si="46"/>
        <v>8</v>
      </c>
      <c r="N80">
        <f t="shared" si="36"/>
        <v>0.60076629365192113</v>
      </c>
      <c r="O80">
        <f t="shared" si="37"/>
        <v>1.5023190383380263</v>
      </c>
    </row>
    <row r="81" spans="1:15">
      <c r="A81" t="s">
        <v>4</v>
      </c>
      <c r="B81">
        <v>729997</v>
      </c>
      <c r="C81">
        <f t="shared" si="38"/>
        <v>6.5118724803993766</v>
      </c>
      <c r="D81">
        <f t="shared" si="35"/>
        <v>7</v>
      </c>
      <c r="E81">
        <f t="shared" si="39"/>
        <v>6</v>
      </c>
      <c r="F81">
        <f t="shared" si="40"/>
        <v>0.51187248039937661</v>
      </c>
      <c r="G81">
        <f t="shared" si="41"/>
        <v>1</v>
      </c>
      <c r="H81" s="4">
        <f t="shared" si="42"/>
        <v>7</v>
      </c>
      <c r="I81">
        <f t="shared" si="43"/>
        <v>6.5349642267837718</v>
      </c>
      <c r="J81">
        <f t="shared" si="44"/>
        <v>6</v>
      </c>
      <c r="K81">
        <f>I81-J81</f>
        <v>0.53496422678377176</v>
      </c>
      <c r="L81">
        <f t="shared" si="45"/>
        <v>1</v>
      </c>
      <c r="M81" s="6">
        <f t="shared" si="46"/>
        <v>7</v>
      </c>
      <c r="N81">
        <f t="shared" si="36"/>
        <v>6.8403203298706777E-2</v>
      </c>
      <c r="O81">
        <f t="shared" si="37"/>
        <v>0.84224340378505314</v>
      </c>
    </row>
    <row r="82" spans="1:15">
      <c r="A82" t="s">
        <v>5</v>
      </c>
      <c r="B82">
        <v>7546131</v>
      </c>
      <c r="C82">
        <f t="shared" si="38"/>
        <v>67.314581830320705</v>
      </c>
      <c r="D82">
        <f t="shared" si="35"/>
        <v>67</v>
      </c>
      <c r="E82">
        <f t="shared" si="39"/>
        <v>67</v>
      </c>
      <c r="F82">
        <f t="shared" si="40"/>
        <v>0.31458183032070508</v>
      </c>
      <c r="G82" t="str">
        <f t="shared" si="41"/>
        <v/>
      </c>
      <c r="H82" s="4">
        <f t="shared" si="42"/>
        <v>67</v>
      </c>
      <c r="I82">
        <f t="shared" si="43"/>
        <v>67.553286021208379</v>
      </c>
      <c r="J82">
        <f t="shared" si="44"/>
        <v>67</v>
      </c>
      <c r="K82">
        <f>I82-J82</f>
        <v>0.553286021208379</v>
      </c>
      <c r="L82">
        <f t="shared" si="45"/>
        <v>1</v>
      </c>
      <c r="M82" s="6">
        <f t="shared" si="46"/>
        <v>68</v>
      </c>
      <c r="N82">
        <f t="shared" si="36"/>
        <v>4.2646341357259896</v>
      </c>
      <c r="O82">
        <f t="shared" si="37"/>
        <v>9.4282408417794592</v>
      </c>
    </row>
    <row r="83" spans="1:15">
      <c r="A83" t="s">
        <v>6</v>
      </c>
      <c r="B83">
        <v>12160282</v>
      </c>
      <c r="C83">
        <f t="shared" si="38"/>
        <v>108.47470018328279</v>
      </c>
      <c r="D83">
        <f t="shared" si="35"/>
        <v>108</v>
      </c>
      <c r="E83">
        <f t="shared" si="39"/>
        <v>108</v>
      </c>
      <c r="F83">
        <f t="shared" si="40"/>
        <v>0.47470018328279195</v>
      </c>
      <c r="G83">
        <f t="shared" si="41"/>
        <v>1</v>
      </c>
      <c r="H83" s="4">
        <f t="shared" si="42"/>
        <v>109</v>
      </c>
      <c r="I83">
        <f t="shared" si="43"/>
        <v>108.85936224067032</v>
      </c>
      <c r="J83">
        <f t="shared" si="44"/>
        <v>108</v>
      </c>
      <c r="K83">
        <f>I83-J83</f>
        <v>0.85936224067032185</v>
      </c>
      <c r="L83">
        <f t="shared" si="45"/>
        <v>1</v>
      </c>
      <c r="M83" s="6">
        <f t="shared" si="46"/>
        <v>109</v>
      </c>
      <c r="N83">
        <f t="shared" si="36"/>
        <v>6.5752232725442115</v>
      </c>
      <c r="O83">
        <f t="shared" si="37"/>
        <v>20.579282758306121</v>
      </c>
    </row>
    <row r="84" spans="1:15">
      <c r="A84" t="s">
        <v>7</v>
      </c>
      <c r="B84">
        <v>1148401</v>
      </c>
      <c r="C84">
        <f t="shared" si="38"/>
        <v>10.244207672583757</v>
      </c>
      <c r="D84">
        <f t="shared" si="35"/>
        <v>10</v>
      </c>
      <c r="E84">
        <f t="shared" si="39"/>
        <v>10</v>
      </c>
      <c r="F84">
        <f t="shared" si="40"/>
        <v>0.24420767258375697</v>
      </c>
      <c r="G84" t="str">
        <f t="shared" si="41"/>
        <v/>
      </c>
      <c r="H84" s="4">
        <f t="shared" si="42"/>
        <v>10</v>
      </c>
      <c r="I84">
        <f t="shared" si="43"/>
        <v>10.280534650146111</v>
      </c>
      <c r="J84">
        <f t="shared" si="44"/>
        <v>10</v>
      </c>
      <c r="K84">
        <f>I84-J84</f>
        <v>0.28053465014611056</v>
      </c>
      <c r="L84" t="str">
        <f t="shared" si="45"/>
        <v/>
      </c>
      <c r="M84" s="6">
        <f t="shared" si="46"/>
        <v>10</v>
      </c>
      <c r="N84">
        <f t="shared" si="36"/>
        <v>2.5739940674340356</v>
      </c>
      <c r="O84">
        <f t="shared" si="37"/>
        <v>5.1705127195400493</v>
      </c>
    </row>
    <row r="85" spans="1:15">
      <c r="A85" t="s">
        <v>8</v>
      </c>
      <c r="B85">
        <v>968157</v>
      </c>
      <c r="C85">
        <f t="shared" si="38"/>
        <v>8.6363573069560822</v>
      </c>
      <c r="D85">
        <f t="shared" si="35"/>
        <v>9</v>
      </c>
      <c r="E85">
        <f t="shared" si="39"/>
        <v>8</v>
      </c>
      <c r="F85">
        <f t="shared" si="40"/>
        <v>0.63635730695608217</v>
      </c>
      <c r="G85">
        <f t="shared" si="41"/>
        <v>1</v>
      </c>
      <c r="H85" s="4">
        <f t="shared" si="42"/>
        <v>9</v>
      </c>
      <c r="I85">
        <f t="shared" si="43"/>
        <v>8.6669826874772031</v>
      </c>
      <c r="J85">
        <f t="shared" si="44"/>
        <v>8</v>
      </c>
      <c r="K85">
        <f>I85-J85</f>
        <v>0.66698268747720313</v>
      </c>
      <c r="L85">
        <f t="shared" si="45"/>
        <v>1</v>
      </c>
      <c r="M85" s="6">
        <f t="shared" si="46"/>
        <v>9</v>
      </c>
      <c r="N85">
        <f t="shared" si="36"/>
        <v>-1.1007903503099805</v>
      </c>
      <c r="O85">
        <f t="shared" si="37"/>
        <v>-2.1003551320217451</v>
      </c>
    </row>
    <row r="86" spans="1:15">
      <c r="A86" t="s">
        <v>9</v>
      </c>
      <c r="B86">
        <v>3290350</v>
      </c>
      <c r="C86">
        <f t="shared" si="38"/>
        <v>29.351270780403329</v>
      </c>
      <c r="D86">
        <f t="shared" si="35"/>
        <v>29</v>
      </c>
      <c r="E86">
        <f t="shared" si="39"/>
        <v>29</v>
      </c>
      <c r="F86">
        <f t="shared" si="40"/>
        <v>0.35127078040332904</v>
      </c>
      <c r="G86" t="str">
        <f t="shared" si="41"/>
        <v/>
      </c>
      <c r="H86" s="4">
        <f t="shared" si="42"/>
        <v>29</v>
      </c>
      <c r="I86">
        <f t="shared" si="43"/>
        <v>29.455353300901212</v>
      </c>
      <c r="J86">
        <f t="shared" si="44"/>
        <v>29</v>
      </c>
      <c r="K86">
        <f>I86-J86</f>
        <v>0.45535330090121207</v>
      </c>
      <c r="L86" t="str">
        <f t="shared" si="45"/>
        <v/>
      </c>
      <c r="M86" s="6">
        <f t="shared" si="46"/>
        <v>29</v>
      </c>
      <c r="N86">
        <f t="shared" si="36"/>
        <v>10.607175524328133</v>
      </c>
      <c r="O86">
        <f t="shared" si="37"/>
        <v>29.258750456187709</v>
      </c>
    </row>
    <row r="87" spans="1:15">
      <c r="A87" t="s">
        <v>10</v>
      </c>
      <c r="B87">
        <v>4113487</v>
      </c>
      <c r="C87">
        <f t="shared" si="38"/>
        <v>36.69399024075522</v>
      </c>
      <c r="D87">
        <f t="shared" si="35"/>
        <v>37</v>
      </c>
      <c r="E87">
        <f t="shared" si="39"/>
        <v>36</v>
      </c>
      <c r="F87">
        <f t="shared" si="40"/>
        <v>0.69399024075521965</v>
      </c>
      <c r="G87">
        <f t="shared" si="41"/>
        <v>1</v>
      </c>
      <c r="H87" s="4">
        <f t="shared" si="42"/>
        <v>37</v>
      </c>
      <c r="I87">
        <f t="shared" si="43"/>
        <v>36.824110773523856</v>
      </c>
      <c r="J87">
        <f t="shared" si="44"/>
        <v>36</v>
      </c>
      <c r="K87">
        <f>I87-J87</f>
        <v>0.82411077352385576</v>
      </c>
      <c r="L87">
        <f t="shared" si="45"/>
        <v>1</v>
      </c>
      <c r="M87" s="6">
        <f t="shared" si="46"/>
        <v>37</v>
      </c>
      <c r="N87">
        <f t="shared" si="36"/>
        <v>5.2651687497984767</v>
      </c>
      <c r="O87">
        <f t="shared" si="37"/>
        <v>25.332435929740488</v>
      </c>
    </row>
    <row r="88" spans="1:15">
      <c r="A88" t="s">
        <v>11</v>
      </c>
      <c r="B88">
        <v>30372</v>
      </c>
      <c r="C88">
        <f t="shared" si="38"/>
        <v>0.27093069009145226</v>
      </c>
      <c r="D88">
        <f t="shared" si="35"/>
        <v>0</v>
      </c>
      <c r="E88">
        <f t="shared" si="39"/>
        <v>0</v>
      </c>
      <c r="F88">
        <f t="shared" si="40"/>
        <v>0.27093069009145226</v>
      </c>
      <c r="G88" t="str">
        <f t="shared" si="41"/>
        <v/>
      </c>
      <c r="H88" s="4">
        <f t="shared" si="42"/>
        <v>0</v>
      </c>
      <c r="I88">
        <f t="shared" si="43"/>
        <v>0.27189143721943609</v>
      </c>
      <c r="J88">
        <f t="shared" si="44"/>
        <v>0</v>
      </c>
      <c r="K88">
        <f>I88-J88</f>
        <v>0.27189143721943609</v>
      </c>
      <c r="L88" t="str">
        <f t="shared" si="45"/>
        <v/>
      </c>
      <c r="M88" s="6">
        <f t="shared" si="46"/>
        <v>0</v>
      </c>
      <c r="N88">
        <f t="shared" si="36"/>
        <v>5.9217409499895375</v>
      </c>
      <c r="O88">
        <f t="shared" si="37"/>
        <v>9.2635895959995675</v>
      </c>
    </row>
    <row r="89" spans="1:15">
      <c r="A89" t="s">
        <v>12</v>
      </c>
      <c r="B89">
        <v>41464</v>
      </c>
      <c r="C89">
        <f t="shared" si="38"/>
        <v>0.36987587692453494</v>
      </c>
      <c r="D89">
        <f t="shared" si="35"/>
        <v>0</v>
      </c>
      <c r="E89">
        <f t="shared" si="39"/>
        <v>0</v>
      </c>
      <c r="F89">
        <f t="shared" si="40"/>
        <v>0.36987587692453494</v>
      </c>
      <c r="G89" t="str">
        <f t="shared" si="41"/>
        <v/>
      </c>
      <c r="H89" s="4">
        <f t="shared" si="42"/>
        <v>0</v>
      </c>
      <c r="I89">
        <f t="shared" si="43"/>
        <v>0.37118749350937374</v>
      </c>
      <c r="J89">
        <f t="shared" si="44"/>
        <v>0</v>
      </c>
      <c r="K89">
        <f>I89-J89</f>
        <v>0.37118749350937374</v>
      </c>
      <c r="L89" t="str">
        <f t="shared" si="45"/>
        <v/>
      </c>
      <c r="M89" s="6">
        <f t="shared" si="46"/>
        <v>0</v>
      </c>
      <c r="N89">
        <f t="shared" si="36"/>
        <v>10.985010706638116</v>
      </c>
      <c r="O89">
        <f>($B89+$B90-$B14)/$B14*100</f>
        <v>23.051570712414787</v>
      </c>
    </row>
    <row r="90" spans="1:15">
      <c r="A90" t="s">
        <v>38</v>
      </c>
      <c r="B90">
        <v>29474</v>
      </c>
      <c r="C90">
        <f t="shared" si="38"/>
        <v>0.26292016198325641</v>
      </c>
      <c r="D90">
        <f t="shared" si="35"/>
        <v>0</v>
      </c>
      <c r="E90">
        <f t="shared" si="39"/>
        <v>0</v>
      </c>
      <c r="F90">
        <f t="shared" si="40"/>
        <v>0.26292016198325641</v>
      </c>
      <c r="G90" t="str">
        <f t="shared" si="41"/>
        <v/>
      </c>
      <c r="H90" s="4">
        <f t="shared" si="42"/>
        <v>0</v>
      </c>
      <c r="I90">
        <f t="shared" si="43"/>
        <v>0.26385250298319701</v>
      </c>
      <c r="J90">
        <f t="shared" si="44"/>
        <v>0</v>
      </c>
      <c r="K90">
        <f>I90-J90</f>
        <v>0.26385250298319701</v>
      </c>
      <c r="L90" t="str">
        <f t="shared" si="45"/>
        <v/>
      </c>
      <c r="M90" s="6">
        <f t="shared" si="46"/>
        <v>0</v>
      </c>
      <c r="N90">
        <f t="shared" si="36"/>
        <v>10.203776406805009</v>
      </c>
      <c r="O90" t="s">
        <v>33</v>
      </c>
    </row>
    <row r="92" spans="1:15">
      <c r="A92" t="s">
        <v>13</v>
      </c>
      <c r="B92">
        <f>SUM(B78:B90)</f>
        <v>31612897</v>
      </c>
      <c r="D92">
        <f>SUM(D78:D89)</f>
        <v>281</v>
      </c>
      <c r="E92">
        <f t="shared" ref="E92" si="47">SUM(E78:E89)</f>
        <v>277</v>
      </c>
      <c r="G92">
        <f>SUM(E78:E89,G78:G89)</f>
        <v>282</v>
      </c>
      <c r="H92" s="4">
        <f t="shared" ref="H92" si="48">SUM(H78:H89)</f>
        <v>282</v>
      </c>
      <c r="J92">
        <f t="shared" ref="J92" si="49">SUM(J78:J89)</f>
        <v>277</v>
      </c>
      <c r="L92">
        <f>SUM(J78:J89,L78:L89)</f>
        <v>283</v>
      </c>
      <c r="M92" s="6">
        <f t="shared" ref="M92" si="50">SUM(M78:M89)</f>
        <v>283</v>
      </c>
    </row>
    <row r="93" spans="1:15">
      <c r="E93">
        <f>C94-E92</f>
        <v>5</v>
      </c>
      <c r="J93">
        <f>I94-J92</f>
        <v>6</v>
      </c>
    </row>
    <row r="94" spans="1:15">
      <c r="A94" t="s">
        <v>14</v>
      </c>
      <c r="C94">
        <v>282</v>
      </c>
      <c r="I94">
        <v>283</v>
      </c>
    </row>
    <row r="95" spans="1:15">
      <c r="A95" t="s">
        <v>15</v>
      </c>
      <c r="C95">
        <f>$B77/C94</f>
        <v>112102.47163120567</v>
      </c>
      <c r="I95">
        <f>$B77/I94</f>
        <v>111706.34982332155</v>
      </c>
    </row>
  </sheetData>
  <pageMargins left="0.47" right="0.21" top="0.33" bottom="0.31" header="0.3" footer="0.3"/>
  <pageSetup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MSUM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</dc:creator>
  <cp:lastModifiedBy>IT</cp:lastModifiedBy>
  <cp:lastPrinted>2008-03-13T18:58:03Z</cp:lastPrinted>
  <dcterms:created xsi:type="dcterms:W3CDTF">2008-03-13T15:20:30Z</dcterms:created>
  <dcterms:modified xsi:type="dcterms:W3CDTF">2008-03-13T19:43:24Z</dcterms:modified>
</cp:coreProperties>
</file>