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20595" windowHeight="121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0" i="1"/>
  <c r="G23" s="1"/>
  <c r="G24" s="1"/>
  <c r="C44" s="1"/>
  <c r="C45" s="1"/>
  <c r="B17"/>
  <c r="B42"/>
  <c r="C14"/>
  <c r="C13"/>
  <c r="C12"/>
  <c r="C11"/>
  <c r="C10"/>
  <c r="C9"/>
  <c r="C8"/>
  <c r="C7"/>
  <c r="C6"/>
  <c r="C5"/>
  <c r="C4"/>
  <c r="C3"/>
  <c r="C40" l="1"/>
  <c r="C39"/>
  <c r="C38"/>
  <c r="C37"/>
  <c r="C36"/>
  <c r="C35"/>
  <c r="C34"/>
  <c r="C33"/>
  <c r="C32"/>
  <c r="C31"/>
  <c r="C30"/>
  <c r="C29"/>
  <c r="C28"/>
  <c r="D3"/>
  <c r="D4"/>
  <c r="D5"/>
  <c r="D6"/>
  <c r="D7"/>
  <c r="D8"/>
  <c r="D9"/>
  <c r="D10"/>
  <c r="D11"/>
  <c r="D12"/>
  <c r="D13"/>
  <c r="D14"/>
  <c r="D28"/>
  <c r="D29"/>
  <c r="D30"/>
  <c r="D31"/>
  <c r="D32"/>
  <c r="D33"/>
  <c r="D34"/>
  <c r="D35"/>
  <c r="D36"/>
  <c r="D37"/>
  <c r="D38"/>
  <c r="D39"/>
  <c r="D40"/>
  <c r="D42" l="1"/>
  <c r="D43"/>
  <c r="D17"/>
  <c r="D18" s="1"/>
  <c r="E40"/>
  <c r="E39"/>
  <c r="E38"/>
  <c r="E37"/>
  <c r="E36"/>
  <c r="E35"/>
  <c r="E34"/>
  <c r="E33"/>
  <c r="E32"/>
  <c r="E31"/>
  <c r="E30"/>
  <c r="E29"/>
  <c r="E28"/>
  <c r="F28" s="1"/>
  <c r="E14"/>
  <c r="E13"/>
  <c r="E12"/>
  <c r="E11"/>
  <c r="E10"/>
  <c r="E9"/>
  <c r="E8"/>
  <c r="E7"/>
  <c r="E6"/>
  <c r="E5"/>
  <c r="E4"/>
  <c r="E3"/>
  <c r="F3" s="1"/>
  <c r="F4" l="1"/>
  <c r="G4" s="1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29"/>
  <c r="G29" s="1"/>
  <c r="H29" s="1"/>
  <c r="F30"/>
  <c r="G30" s="1"/>
  <c r="H30" s="1"/>
  <c r="F31"/>
  <c r="G31" s="1"/>
  <c r="H31" s="1"/>
  <c r="F32"/>
  <c r="G32" s="1"/>
  <c r="H32" s="1"/>
  <c r="F33"/>
  <c r="G33" s="1"/>
  <c r="H33" s="1"/>
  <c r="F34"/>
  <c r="G34" s="1"/>
  <c r="H34" s="1"/>
  <c r="F35"/>
  <c r="G35" s="1"/>
  <c r="H35" s="1"/>
  <c r="F36"/>
  <c r="G36" s="1"/>
  <c r="H36" s="1"/>
  <c r="F37"/>
  <c r="G37" s="1"/>
  <c r="H37" s="1"/>
  <c r="F38"/>
  <c r="G38" s="1"/>
  <c r="H38" s="1"/>
  <c r="F39"/>
  <c r="G39" s="1"/>
  <c r="H39" s="1"/>
  <c r="F40"/>
  <c r="G40" s="1"/>
  <c r="H40" s="1"/>
  <c r="G3"/>
  <c r="G17" s="1"/>
  <c r="G28"/>
  <c r="H28" s="1"/>
  <c r="G42" l="1"/>
  <c r="F42"/>
  <c r="F17"/>
</calcChain>
</file>

<file path=xl/sharedStrings.xml><?xml version="1.0" encoding="utf-8"?>
<sst xmlns="http://schemas.openxmlformats.org/spreadsheetml/2006/main" count="47" uniqueCount="26">
  <si>
    <t>Canada</t>
  </si>
  <si>
    <t>Newfoundland/Labrador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</si>
  <si>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</si>
  <si>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</si>
  <si>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</si>
  <si>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</si>
  <si>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</si>
  <si>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</si>
  <si>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</si>
  <si>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</si>
  <si>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</si>
  <si>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 T.</t>
  </si>
  <si>
    <t>Northwest T.</t>
  </si>
  <si>
    <t>Totals</t>
  </si>
  <si>
    <t>Seats overall</t>
  </si>
  <si>
    <t>Standard divisor</t>
  </si>
  <si>
    <t>Fractional part</t>
  </si>
  <si>
    <t>additional seats</t>
  </si>
  <si>
    <t>Apportionment</t>
  </si>
  <si>
    <t>2001 Lower Quota</t>
  </si>
  <si>
    <t>2001 Quota</t>
  </si>
  <si>
    <t>Totals w/o NU</t>
  </si>
  <si>
    <t xml:space="preserve">Nunavet is entitled to </t>
  </si>
  <si>
    <t xml:space="preserve">or rounded to </t>
  </si>
  <si>
    <t>Change in seats</t>
  </si>
  <si>
    <t>Nunavut T.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</si>
</sst>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topLeftCell="A13" workbookViewId="0">
      <selection activeCell="A15" sqref="A15"/>
    </sheetView>
  </sheetViews>
  <sheetFormatPr defaultRowHeight="15"/>
  <cols>
    <col min="1" max="1" width="23.28515625" bestFit="1" customWidth="1"/>
    <col min="7" max="7" width="9.140625" style="4"/>
  </cols>
  <sheetData>
    <row r="1" spans="1:7" ht="45">
      <c r="A1" s="1"/>
      <c r="B1" s="1">
        <v>2001</v>
      </c>
      <c r="C1" s="1" t="s">
        <v>20</v>
      </c>
      <c r="D1" s="1" t="s">
        <v>19</v>
      </c>
      <c r="E1" s="1" t="s">
        <v>16</v>
      </c>
      <c r="F1" s="1" t="s">
        <v>17</v>
      </c>
      <c r="G1" s="3" t="s">
        <v>18</v>
      </c>
    </row>
    <row r="2" spans="1:7">
      <c r="A2" s="2" t="s">
        <v>0</v>
      </c>
      <c r="B2" s="2">
        <v>30007094</v>
      </c>
      <c r="C2" s="2"/>
      <c r="D2" s="2"/>
      <c r="E2" s="2"/>
      <c r="F2" s="2"/>
    </row>
    <row r="3" spans="1:7">
      <c r="A3" t="s">
        <v>1</v>
      </c>
      <c r="B3">
        <v>512930</v>
      </c>
      <c r="C3">
        <f>$B3/C$20</f>
        <v>44.483071227756561</v>
      </c>
      <c r="D3">
        <f>FLOOR(C3,1)</f>
        <v>44</v>
      </c>
      <c r="E3">
        <f t="shared" ref="E3:E14" si="0">C3-D3</f>
        <v>0.48307122775656097</v>
      </c>
      <c r="F3" t="str">
        <f>IF(RANK(E3,E$3:E$15)&lt;=D$18,1,"")</f>
        <v/>
      </c>
      <c r="G3" s="4">
        <f>SUM(D3,F3)</f>
        <v>44</v>
      </c>
    </row>
    <row r="4" spans="1:7">
      <c r="A4" t="s">
        <v>2</v>
      </c>
      <c r="B4">
        <v>135294</v>
      </c>
      <c r="C4">
        <f t="shared" ref="C4:C14" si="1">$B4/C$20</f>
        <v>11.733165614583074</v>
      </c>
      <c r="D4">
        <f t="shared" ref="D4:D14" si="2">FLOOR(C4,1)</f>
        <v>11</v>
      </c>
      <c r="E4">
        <f t="shared" si="0"/>
        <v>0.73316561458307383</v>
      </c>
      <c r="F4">
        <f t="shared" ref="F4:F14" si="3">IF(RANK(E4,E$3:E$15)&lt;=D$18,1,"")</f>
        <v>1</v>
      </c>
      <c r="G4" s="4">
        <f t="shared" ref="G4:G14" si="4">SUM(D4,F4)</f>
        <v>12</v>
      </c>
    </row>
    <row r="5" spans="1:7">
      <c r="A5" t="s">
        <v>3</v>
      </c>
      <c r="B5">
        <v>908007</v>
      </c>
      <c r="C5">
        <f t="shared" si="1"/>
        <v>78.745520941067099</v>
      </c>
      <c r="D5">
        <f t="shared" si="2"/>
        <v>78</v>
      </c>
      <c r="E5">
        <f t="shared" si="0"/>
        <v>0.74552094106709887</v>
      </c>
      <c r="F5">
        <f t="shared" si="3"/>
        <v>1</v>
      </c>
      <c r="G5" s="4">
        <f t="shared" si="4"/>
        <v>79</v>
      </c>
    </row>
    <row r="6" spans="1:7">
      <c r="A6" t="s">
        <v>4</v>
      </c>
      <c r="B6">
        <v>729498</v>
      </c>
      <c r="C6">
        <f t="shared" si="1"/>
        <v>63.264600422096493</v>
      </c>
      <c r="D6">
        <f t="shared" si="2"/>
        <v>63</v>
      </c>
      <c r="E6">
        <f t="shared" si="0"/>
        <v>0.26460042209649259</v>
      </c>
      <c r="F6" t="str">
        <f t="shared" si="3"/>
        <v/>
      </c>
      <c r="G6" s="4">
        <f t="shared" si="4"/>
        <v>63</v>
      </c>
    </row>
    <row r="7" spans="1:7">
      <c r="A7" t="s">
        <v>5</v>
      </c>
      <c r="B7">
        <v>7237479</v>
      </c>
      <c r="C7">
        <f t="shared" si="1"/>
        <v>627.65931777512003</v>
      </c>
      <c r="D7">
        <f t="shared" si="2"/>
        <v>627</v>
      </c>
      <c r="E7">
        <f t="shared" si="0"/>
        <v>0.65931777512003009</v>
      </c>
      <c r="F7">
        <f t="shared" si="3"/>
        <v>1</v>
      </c>
      <c r="G7" s="4">
        <f t="shared" si="4"/>
        <v>628</v>
      </c>
    </row>
    <row r="8" spans="1:7">
      <c r="A8" t="s">
        <v>6</v>
      </c>
      <c r="B8">
        <v>11410046</v>
      </c>
      <c r="C8">
        <f t="shared" si="1"/>
        <v>989.51882114514422</v>
      </c>
      <c r="D8">
        <f t="shared" si="2"/>
        <v>989</v>
      </c>
      <c r="E8">
        <f t="shared" si="0"/>
        <v>0.51882114514421573</v>
      </c>
      <c r="F8">
        <f t="shared" si="3"/>
        <v>1</v>
      </c>
      <c r="G8" s="4">
        <f t="shared" si="4"/>
        <v>990</v>
      </c>
    </row>
    <row r="9" spans="1:7">
      <c r="A9" t="s">
        <v>7</v>
      </c>
      <c r="B9">
        <v>1119583</v>
      </c>
      <c r="C9">
        <f t="shared" si="1"/>
        <v>97.094126556031753</v>
      </c>
      <c r="D9">
        <f t="shared" si="2"/>
        <v>97</v>
      </c>
      <c r="E9">
        <f t="shared" si="0"/>
        <v>9.4126556031753239E-2</v>
      </c>
      <c r="F9" t="str">
        <f t="shared" si="3"/>
        <v/>
      </c>
      <c r="G9" s="4">
        <f t="shared" si="4"/>
        <v>97</v>
      </c>
    </row>
    <row r="10" spans="1:7">
      <c r="A10" t="s">
        <v>8</v>
      </c>
      <c r="B10">
        <v>978933</v>
      </c>
      <c r="C10">
        <f t="shared" si="1"/>
        <v>84.896470017743965</v>
      </c>
      <c r="D10">
        <f t="shared" si="2"/>
        <v>84</v>
      </c>
      <c r="E10">
        <f t="shared" si="0"/>
        <v>0.89647001774396529</v>
      </c>
      <c r="F10">
        <f t="shared" si="3"/>
        <v>1</v>
      </c>
      <c r="G10" s="4">
        <f t="shared" si="4"/>
        <v>85</v>
      </c>
    </row>
    <row r="11" spans="1:7">
      <c r="A11" t="s">
        <v>9</v>
      </c>
      <c r="B11">
        <v>2974807</v>
      </c>
      <c r="C11">
        <f t="shared" si="1"/>
        <v>257.98559583145612</v>
      </c>
      <c r="D11">
        <f t="shared" si="2"/>
        <v>257</v>
      </c>
      <c r="E11">
        <f t="shared" si="0"/>
        <v>0.98559583145612351</v>
      </c>
      <c r="F11">
        <f t="shared" si="3"/>
        <v>1</v>
      </c>
      <c r="G11" s="4">
        <f t="shared" si="4"/>
        <v>258</v>
      </c>
    </row>
    <row r="12" spans="1:7">
      <c r="A12" t="s">
        <v>10</v>
      </c>
      <c r="B12">
        <v>3907738</v>
      </c>
      <c r="C12">
        <f t="shared" si="1"/>
        <v>338.89261262435605</v>
      </c>
      <c r="D12">
        <f t="shared" si="2"/>
        <v>338</v>
      </c>
      <c r="E12">
        <f t="shared" si="0"/>
        <v>0.89261262435604749</v>
      </c>
      <c r="F12">
        <f t="shared" si="3"/>
        <v>1</v>
      </c>
      <c r="G12" s="4">
        <f t="shared" si="4"/>
        <v>339</v>
      </c>
    </row>
    <row r="13" spans="1:7">
      <c r="A13" t="s">
        <v>11</v>
      </c>
      <c r="B13">
        <v>28674</v>
      </c>
      <c r="C13">
        <f t="shared" si="1"/>
        <v>2.4867088772048653</v>
      </c>
      <c r="D13">
        <f t="shared" si="2"/>
        <v>2</v>
      </c>
      <c r="E13">
        <f t="shared" si="0"/>
        <v>0.48670887720486533</v>
      </c>
      <c r="F13" t="str">
        <f t="shared" si="3"/>
        <v/>
      </c>
      <c r="G13" s="4">
        <f t="shared" si="4"/>
        <v>2</v>
      </c>
    </row>
    <row r="14" spans="1:7">
      <c r="A14" t="s">
        <v>12</v>
      </c>
      <c r="B14">
        <v>37360</v>
      </c>
      <c r="C14">
        <f t="shared" si="1"/>
        <v>3.2399889674399724</v>
      </c>
      <c r="D14">
        <f t="shared" si="2"/>
        <v>3</v>
      </c>
      <c r="E14">
        <f t="shared" si="0"/>
        <v>0.23998896743997244</v>
      </c>
      <c r="F14" t="str">
        <f t="shared" si="3"/>
        <v/>
      </c>
      <c r="G14" s="4">
        <f t="shared" si="4"/>
        <v>3</v>
      </c>
    </row>
    <row r="15" spans="1:7">
      <c r="A15" t="s">
        <v>25</v>
      </c>
      <c r="B15">
        <v>26745</v>
      </c>
    </row>
    <row r="17" spans="1:8">
      <c r="A17" t="s">
        <v>21</v>
      </c>
      <c r="B17">
        <f>SUM(B3:B14)</f>
        <v>29980349</v>
      </c>
      <c r="D17">
        <f t="shared" ref="D17" si="5">SUM(D3:D14)</f>
        <v>2593</v>
      </c>
      <c r="F17">
        <f>SUM(D3:D14,F3:F14)</f>
        <v>2600</v>
      </c>
      <c r="G17" s="4">
        <f t="shared" ref="G17" si="6">SUM(G3:G14)</f>
        <v>2600</v>
      </c>
    </row>
    <row r="18" spans="1:8">
      <c r="D18">
        <f>C19-D17</f>
        <v>7</v>
      </c>
    </row>
    <row r="19" spans="1:8">
      <c r="A19" t="s">
        <v>14</v>
      </c>
      <c r="C19">
        <v>2600</v>
      </c>
    </row>
    <row r="20" spans="1:8">
      <c r="A20" t="s">
        <v>15</v>
      </c>
      <c r="C20">
        <f>$B17/C19</f>
        <v>11530.903461538461</v>
      </c>
    </row>
    <row r="23" spans="1:8">
      <c r="A23" t="s">
        <v>22</v>
      </c>
      <c r="G23" s="4">
        <f>B15/C20</f>
        <v>2.3194192969534813</v>
      </c>
    </row>
    <row r="24" spans="1:8">
      <c r="A24" t="s">
        <v>23</v>
      </c>
      <c r="G24" s="4">
        <f>ROUND(G23,0)</f>
        <v>2</v>
      </c>
    </row>
    <row r="26" spans="1:8" ht="45">
      <c r="A26" s="1"/>
      <c r="B26" s="1">
        <v>2001</v>
      </c>
      <c r="C26" s="1" t="s">
        <v>20</v>
      </c>
      <c r="D26" s="1" t="s">
        <v>19</v>
      </c>
      <c r="E26" s="1" t="s">
        <v>16</v>
      </c>
      <c r="F26" s="1" t="s">
        <v>17</v>
      </c>
      <c r="G26" s="3" t="s">
        <v>18</v>
      </c>
      <c r="H26" s="1" t="s">
        <v>24</v>
      </c>
    </row>
    <row r="27" spans="1:8">
      <c r="A27" s="2" t="s">
        <v>0</v>
      </c>
      <c r="B27" s="2">
        <v>30007094</v>
      </c>
      <c r="C27" s="2"/>
      <c r="D27" s="2"/>
      <c r="E27" s="2"/>
      <c r="F27" s="2"/>
    </row>
    <row r="28" spans="1:8">
      <c r="A28" t="s">
        <v>1</v>
      </c>
      <c r="B28">
        <v>512930</v>
      </c>
      <c r="C28">
        <f>$B28/C$45</f>
        <v>44.477611194206276</v>
      </c>
      <c r="D28">
        <f>FLOOR(C28,1)</f>
        <v>44</v>
      </c>
      <c r="E28">
        <f t="shared" ref="E28:E40" si="7">C28-D28</f>
        <v>0.47761119420627551</v>
      </c>
      <c r="F28" t="str">
        <f>IF(RANK(E28,E$28:E$40)&lt;=D$43,1,"")</f>
        <v/>
      </c>
      <c r="G28" s="4">
        <f>SUM(D28,F28)</f>
        <v>44</v>
      </c>
      <c r="H28">
        <f>G28-G3</f>
        <v>0</v>
      </c>
    </row>
    <row r="29" spans="1:8">
      <c r="A29" t="s">
        <v>2</v>
      </c>
      <c r="B29">
        <v>135294</v>
      </c>
      <c r="C29">
        <f t="shared" ref="C29:C40" si="8">$B29/C$45</f>
        <v>11.731725437991429</v>
      </c>
      <c r="D29">
        <f t="shared" ref="D29:D40" si="9">FLOOR(C29,1)</f>
        <v>11</v>
      </c>
      <c r="E29">
        <f t="shared" si="7"/>
        <v>0.73172543799142886</v>
      </c>
      <c r="F29">
        <f t="shared" ref="F29:F40" si="10">IF(RANK(E29,E$28:E$40)&lt;=D$43,1,"")</f>
        <v>1</v>
      </c>
      <c r="G29" s="4">
        <f t="shared" ref="G29:G40" si="11">SUM(D29,F29)</f>
        <v>12</v>
      </c>
      <c r="H29">
        <f t="shared" ref="H29:H40" si="12">G29-G4</f>
        <v>0</v>
      </c>
    </row>
    <row r="30" spans="1:8">
      <c r="A30" t="s">
        <v>3</v>
      </c>
      <c r="B30">
        <v>908007</v>
      </c>
      <c r="C30">
        <f t="shared" si="8"/>
        <v>78.73585539472765</v>
      </c>
      <c r="D30">
        <f t="shared" si="9"/>
        <v>78</v>
      </c>
      <c r="E30">
        <f t="shared" si="7"/>
        <v>0.73585539472765049</v>
      </c>
      <c r="F30">
        <f t="shared" si="10"/>
        <v>1</v>
      </c>
      <c r="G30" s="4">
        <f t="shared" si="11"/>
        <v>79</v>
      </c>
      <c r="H30">
        <f t="shared" si="12"/>
        <v>0</v>
      </c>
    </row>
    <row r="31" spans="1:8">
      <c r="A31" t="s">
        <v>4</v>
      </c>
      <c r="B31">
        <v>729498</v>
      </c>
      <c r="C31">
        <f t="shared" si="8"/>
        <v>63.256835067067804</v>
      </c>
      <c r="D31">
        <f t="shared" si="9"/>
        <v>63</v>
      </c>
      <c r="E31">
        <f t="shared" si="7"/>
        <v>0.25683506706780435</v>
      </c>
      <c r="F31" t="str">
        <f t="shared" si="10"/>
        <v/>
      </c>
      <c r="G31" s="4">
        <f t="shared" si="11"/>
        <v>63</v>
      </c>
      <c r="H31">
        <f t="shared" si="12"/>
        <v>0</v>
      </c>
    </row>
    <row r="32" spans="1:8">
      <c r="A32" t="s">
        <v>5</v>
      </c>
      <c r="B32">
        <v>7237479</v>
      </c>
      <c r="C32">
        <f t="shared" si="8"/>
        <v>627.58227631106161</v>
      </c>
      <c r="D32">
        <f t="shared" si="9"/>
        <v>627</v>
      </c>
      <c r="E32">
        <f t="shared" si="7"/>
        <v>0.58227631106160516</v>
      </c>
      <c r="F32">
        <f t="shared" si="10"/>
        <v>1</v>
      </c>
      <c r="G32" s="4">
        <f t="shared" si="11"/>
        <v>628</v>
      </c>
      <c r="H32">
        <f t="shared" si="12"/>
        <v>0</v>
      </c>
    </row>
    <row r="33" spans="1:8">
      <c r="A33" t="s">
        <v>6</v>
      </c>
      <c r="B33">
        <v>11410046</v>
      </c>
      <c r="C33">
        <f t="shared" si="8"/>
        <v>989.3973635700944</v>
      </c>
      <c r="D33">
        <f t="shared" si="9"/>
        <v>989</v>
      </c>
      <c r="E33">
        <f t="shared" si="7"/>
        <v>0.39736357009439871</v>
      </c>
      <c r="F33" t="str">
        <f t="shared" si="10"/>
        <v/>
      </c>
      <c r="G33" s="4">
        <f t="shared" si="11"/>
        <v>989</v>
      </c>
      <c r="H33">
        <f t="shared" si="12"/>
        <v>-1</v>
      </c>
    </row>
    <row r="34" spans="1:8">
      <c r="A34" t="s">
        <v>7</v>
      </c>
      <c r="B34">
        <v>1119583</v>
      </c>
      <c r="C34">
        <f t="shared" si="8"/>
        <v>97.082208827019357</v>
      </c>
      <c r="D34">
        <f t="shared" si="9"/>
        <v>97</v>
      </c>
      <c r="E34">
        <f t="shared" si="7"/>
        <v>8.22088270193575E-2</v>
      </c>
      <c r="F34" t="str">
        <f t="shared" si="10"/>
        <v/>
      </c>
      <c r="G34" s="4">
        <f t="shared" si="11"/>
        <v>97</v>
      </c>
      <c r="H34">
        <f t="shared" si="12"/>
        <v>0</v>
      </c>
    </row>
    <row r="35" spans="1:8">
      <c r="A35" t="s">
        <v>8</v>
      </c>
      <c r="B35">
        <v>978933</v>
      </c>
      <c r="C35">
        <f t="shared" si="8"/>
        <v>84.886049478833229</v>
      </c>
      <c r="D35">
        <f t="shared" si="9"/>
        <v>84</v>
      </c>
      <c r="E35">
        <f t="shared" si="7"/>
        <v>0.88604947883322893</v>
      </c>
      <c r="F35">
        <f t="shared" si="10"/>
        <v>1</v>
      </c>
      <c r="G35" s="4">
        <f t="shared" si="11"/>
        <v>85</v>
      </c>
      <c r="H35">
        <f t="shared" si="12"/>
        <v>0</v>
      </c>
    </row>
    <row r="36" spans="1:8">
      <c r="A36" t="s">
        <v>9</v>
      </c>
      <c r="B36">
        <v>2974807</v>
      </c>
      <c r="C36">
        <f t="shared" si="8"/>
        <v>257.95392962744074</v>
      </c>
      <c r="D36">
        <f t="shared" si="9"/>
        <v>257</v>
      </c>
      <c r="E36">
        <f t="shared" si="7"/>
        <v>0.95392962744074339</v>
      </c>
      <c r="F36">
        <f t="shared" si="10"/>
        <v>1</v>
      </c>
      <c r="G36" s="4">
        <f t="shared" si="11"/>
        <v>258</v>
      </c>
      <c r="H36">
        <f t="shared" si="12"/>
        <v>0</v>
      </c>
    </row>
    <row r="37" spans="1:8">
      <c r="A37" t="s">
        <v>10</v>
      </c>
      <c r="B37">
        <v>3907738</v>
      </c>
      <c r="C37">
        <f t="shared" si="8"/>
        <v>338.85101556318648</v>
      </c>
      <c r="D37">
        <f t="shared" si="9"/>
        <v>338</v>
      </c>
      <c r="E37">
        <f t="shared" si="7"/>
        <v>0.85101556318647908</v>
      </c>
      <c r="F37">
        <f t="shared" si="10"/>
        <v>1</v>
      </c>
      <c r="G37" s="4">
        <f t="shared" si="11"/>
        <v>339</v>
      </c>
      <c r="H37">
        <f t="shared" si="12"/>
        <v>0</v>
      </c>
    </row>
    <row r="38" spans="1:8">
      <c r="A38" t="s">
        <v>11</v>
      </c>
      <c r="B38">
        <v>28674</v>
      </c>
      <c r="C38">
        <f t="shared" si="8"/>
        <v>2.4864036484172707</v>
      </c>
      <c r="D38">
        <f t="shared" si="9"/>
        <v>2</v>
      </c>
      <c r="E38">
        <f t="shared" si="7"/>
        <v>0.48640364841727068</v>
      </c>
      <c r="F38">
        <f t="shared" si="10"/>
        <v>1</v>
      </c>
      <c r="G38" s="4">
        <f t="shared" si="11"/>
        <v>3</v>
      </c>
      <c r="H38">
        <f t="shared" si="12"/>
        <v>1</v>
      </c>
    </row>
    <row r="39" spans="1:8">
      <c r="A39" t="s">
        <v>12</v>
      </c>
      <c r="B39">
        <v>37360</v>
      </c>
      <c r="C39">
        <f t="shared" si="8"/>
        <v>3.2395912779824663</v>
      </c>
      <c r="D39">
        <f t="shared" si="9"/>
        <v>3</v>
      </c>
      <c r="E39">
        <f t="shared" si="7"/>
        <v>0.23959127798246627</v>
      </c>
      <c r="F39" t="str">
        <f t="shared" si="10"/>
        <v/>
      </c>
      <c r="G39" s="4">
        <f t="shared" si="11"/>
        <v>3</v>
      </c>
      <c r="H39">
        <f t="shared" si="12"/>
        <v>0</v>
      </c>
    </row>
    <row r="40" spans="1:8">
      <c r="A40" t="s">
        <v>25</v>
      </c>
      <c r="B40">
        <v>26745</v>
      </c>
      <c r="C40">
        <f t="shared" si="8"/>
        <v>2.3191346019711205</v>
      </c>
      <c r="D40">
        <f t="shared" si="9"/>
        <v>2</v>
      </c>
      <c r="E40">
        <f t="shared" si="7"/>
        <v>0.31913460197112054</v>
      </c>
      <c r="F40" t="str">
        <f t="shared" si="10"/>
        <v/>
      </c>
      <c r="G40" s="4">
        <f t="shared" si="11"/>
        <v>2</v>
      </c>
      <c r="H40">
        <f t="shared" si="12"/>
        <v>2</v>
      </c>
    </row>
    <row r="42" spans="1:8">
      <c r="A42" t="s">
        <v>13</v>
      </c>
      <c r="B42">
        <f>SUM(B28:B40)</f>
        <v>30007094</v>
      </c>
      <c r="D42">
        <f>SUM(D28:D40)</f>
        <v>2595</v>
      </c>
      <c r="F42">
        <f>SUM(D28:D40,F28:F40)</f>
        <v>2602</v>
      </c>
      <c r="G42" s="4">
        <f>SUM(G28:G40)</f>
        <v>2602</v>
      </c>
    </row>
    <row r="43" spans="1:8">
      <c r="D43">
        <f>C44-D42</f>
        <v>7</v>
      </c>
    </row>
    <row r="44" spans="1:8">
      <c r="A44" t="s">
        <v>14</v>
      </c>
      <c r="C44">
        <f>C19+G24</f>
        <v>2602</v>
      </c>
    </row>
    <row r="45" spans="1:8">
      <c r="A45" t="s">
        <v>15</v>
      </c>
      <c r="C45">
        <f>$B27/C44</f>
        <v>11532.31898539585</v>
      </c>
    </row>
  </sheetData>
  <pageMargins left="0.7" right="0.7" top="0.35" bottom="0.3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cp:lastPrinted>2008-03-13T19:36:22Z</cp:lastPrinted>
  <dcterms:created xsi:type="dcterms:W3CDTF">2008-03-13T18:01:36Z</dcterms:created>
  <dcterms:modified xsi:type="dcterms:W3CDTF">2008-03-13T19:45:10Z</dcterms:modified>
</cp:coreProperties>
</file>